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personalwealthbv-my.sharepoint.com/personal/david_personalwealth_nl/Documents/Documenten/Linkedin Marketing/"/>
    </mc:Choice>
  </mc:AlternateContent>
  <xr:revisionPtr revIDLastSave="44" documentId="8_{A2A3B069-A238-413D-B42C-90C6A7A66B84}" xr6:coauthVersionLast="47" xr6:coauthVersionMax="47" xr10:uidLastSave="{17065F96-7C81-4F85-BE85-F8EA1E5652C1}"/>
  <workbookProtection workbookAlgorithmName="SHA-512" workbookHashValue="QDvk0OI8b8r8wE2+EJC2x8RuSEOk02vLP+uM5dfIg2+LL5I9xAYWMrQvMzN9U58siNNAT5lu4hrRkFfPTnSVqA==" workbookSaltValue="HaV9AYG/i1W8xpQpTn5I8w==" workbookSpinCount="100000" lockStructure="1"/>
  <bookViews>
    <workbookView xWindow="-120" yWindow="-120" windowWidth="21840" windowHeight="13020" xr2:uid="{00000000-000D-0000-FFFF-FFFF00000000}"/>
  </bookViews>
  <sheets>
    <sheet name="Blad1" sheetId="1" r:id="rId1"/>
  </sheets>
  <calcPr calcId="191029" iterate="1" iterateDelta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" i="1" l="1"/>
  <c r="E39" i="1" l="1"/>
  <c r="K2" i="1"/>
  <c r="E41" i="1" l="1"/>
  <c r="E23" i="1" l="1"/>
  <c r="E16" i="1"/>
  <c r="J37" i="1" s="1"/>
  <c r="E42" i="1" l="1"/>
  <c r="G23" i="1" s="1"/>
  <c r="J39" i="1"/>
  <c r="J42" i="1" s="1"/>
  <c r="G24" i="1" s="1"/>
  <c r="F23" i="1"/>
  <c r="E50" i="1"/>
  <c r="E24" i="1" l="1"/>
  <c r="J41" i="1"/>
  <c r="F24" i="1" s="1"/>
  <c r="E52" i="1"/>
  <c r="E53" i="1" s="1"/>
  <c r="J50" i="1"/>
  <c r="J52" i="1" l="1"/>
  <c r="J53" i="1" s="1"/>
  <c r="E55" i="1"/>
  <c r="E26" i="1" l="1"/>
  <c r="E57" i="1"/>
  <c r="F26" i="1" s="1"/>
  <c r="E58" i="1"/>
  <c r="G26" i="1" s="1"/>
  <c r="J55" i="1"/>
  <c r="I23" i="1" l="1"/>
  <c r="I24" i="1"/>
  <c r="E27" i="1"/>
  <c r="J57" i="1"/>
  <c r="F27" i="1" s="1"/>
  <c r="J58" i="1"/>
  <c r="G27" i="1" s="1"/>
  <c r="J24" i="1" l="1"/>
  <c r="J23" i="1"/>
</calcChain>
</file>

<file path=xl/sharedStrings.xml><?xml version="1.0" encoding="utf-8"?>
<sst xmlns="http://schemas.openxmlformats.org/spreadsheetml/2006/main" count="50" uniqueCount="44">
  <si>
    <t>Samenvatting</t>
  </si>
  <si>
    <t>Beleggen in BV hoog tarief</t>
  </si>
  <si>
    <t>Detailberekening</t>
  </si>
  <si>
    <t>Belastingheffing box 3 (36,0%)</t>
  </si>
  <si>
    <t>Belastingdruk privé (als % vermogen)</t>
  </si>
  <si>
    <t>Belastingdruk privé (als % rendement)</t>
  </si>
  <si>
    <t>Beleggen in BV laag tarief</t>
  </si>
  <si>
    <t>Winst voor belastingen</t>
  </si>
  <si>
    <t>Vennootschapsbelasting (19,0%)</t>
  </si>
  <si>
    <t>Aanmerkelijkbelangheffing (24,5%)</t>
  </si>
  <si>
    <t xml:space="preserve">Totaal belastingheffing </t>
  </si>
  <si>
    <t>Vennootschapsbelasting (25,8%)</t>
  </si>
  <si>
    <t>Aanmerkelijkbelangheffing (31,0%)</t>
  </si>
  <si>
    <t xml:space="preserve">Belastingdruk BV hoog tarief (als % vermogen) </t>
  </si>
  <si>
    <t>Belastingdruk BV hoog tarief (als % rendement)</t>
  </si>
  <si>
    <t xml:space="preserve">Belastingdruk BV laag tarief (als % vermogen) </t>
  </si>
  <si>
    <t>Belastingdruk BV laag tarief (als % rendement)</t>
  </si>
  <si>
    <t>Winst voor belastingen op beleggingen</t>
  </si>
  <si>
    <t>Totaal belastingheffing BV</t>
  </si>
  <si>
    <t>Te betalen belasting</t>
  </si>
  <si>
    <t>Bedrag</t>
  </si>
  <si>
    <t>% vermogen</t>
  </si>
  <si>
    <t>% rendement</t>
  </si>
  <si>
    <t>Belegbaar vermogen</t>
  </si>
  <si>
    <t>Verwachte winst op belegbaar vermogen</t>
  </si>
  <si>
    <t>Uitgangspunten (gele cellen invullen)</t>
  </si>
  <si>
    <t>Meer weten of meteen besparingen in gang zetten? Neem contact met me op!</t>
  </si>
  <si>
    <t>Telefoon: 033-3037709</t>
  </si>
  <si>
    <t>Email: david@personalwealth.nl</t>
  </si>
  <si>
    <t>Aan dit document kan op geen enkele manier rechten worden ontleend</t>
  </si>
  <si>
    <t>Deze rekentool geeft een sterk vereenvoudigde weergave van de werkelijkheid, zonder met alle aspecten rekening te houden</t>
  </si>
  <si>
    <t>Voor professioneel advies is het verstandig een expert te raadplegen</t>
  </si>
  <si>
    <t>Tot aan het heffingsvrije vermogen is beleggen in box 3 altijd het meest voordelig. Daarom gaat deze rekentool er vanuit dat je deze ruimte al hebt benut</t>
  </si>
  <si>
    <t>Verwacht rendement op belegbaar vermogen</t>
  </si>
  <si>
    <t>BV laag tarief</t>
  </si>
  <si>
    <t>BV hoog tarief</t>
  </si>
  <si>
    <t>Hoeveel goedkoper is box 3?</t>
  </si>
  <si>
    <t>Voordeel uit sparen en beleggen (7,78%)</t>
  </si>
  <si>
    <t>Voordeel uit sparen en beleggen 36%</t>
  </si>
  <si>
    <t>Beleggen in privé (box 3) 2026 o.b.v. forfait</t>
  </si>
  <si>
    <t>Beleggen in privé (box 3) 2026 o.b.v. tegenbewijsregeling</t>
  </si>
  <si>
    <t xml:space="preserve">Beleggen in privé (box 3)  2026 </t>
  </si>
  <si>
    <t>Op basis van forfaitaire rendementen</t>
  </si>
  <si>
    <t>Op basis van tegenbewijsregeling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</si>
</sst>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€&quot;\ * #,##0.00_ ;_ &quot;€&quot;\ * \-#,##0.00_ ;_ &quot;€&quot;\ * &quot;-&quot;??_ ;_ @_ "/>
    <numFmt numFmtId="164" formatCode="_ &quot;€&quot;\ * #,##0_ ;_ &quot;€&quot;\ * \-#,##0_ ;_ &quot;€&quot;\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6C7B"/>
        <bgColor indexed="64"/>
      </patternFill>
    </fill>
    <fill>
      <patternFill patternType="solid">
        <fgColor rgb="FFF0891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7" fillId="0" borderId="0" applyNumberFormat="0" applyFill="0" applyBorder="0" applyAlignment="0" applyProtection="0"/>
  </cellStyleXfs>
  <cellXfs count="45">
    <xf numFmtId="0" fontId="0" fillId="0" borderId="0" xfId="0"/>
    <xf numFmtId="164" fontId="0" fillId="0" borderId="0" xfId="1" applyNumberFormat="1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3" borderId="0" xfId="3" applyFill="1"/>
    <xf numFmtId="164" fontId="0" fillId="0" borderId="1" xfId="1" applyNumberFormat="1" applyFont="1" applyBorder="1"/>
    <xf numFmtId="10" fontId="0" fillId="0" borderId="1" xfId="0" applyNumberFormat="1" applyBorder="1"/>
    <xf numFmtId="10" fontId="0" fillId="0" borderId="1" xfId="2" applyNumberFormat="1" applyFont="1" applyBorder="1"/>
    <xf numFmtId="0" fontId="0" fillId="4" borderId="0" xfId="0" applyFill="1"/>
    <xf numFmtId="0" fontId="2" fillId="4" borderId="0" xfId="0" applyFont="1" applyFill="1"/>
    <xf numFmtId="0" fontId="2" fillId="5" borderId="1" xfId="0" applyFont="1" applyFill="1" applyBorder="1"/>
    <xf numFmtId="0" fontId="2" fillId="5" borderId="4" xfId="0" applyFont="1" applyFill="1" applyBorder="1"/>
    <xf numFmtId="0" fontId="0" fillId="0" borderId="6" xfId="0" applyBorder="1"/>
    <xf numFmtId="0" fontId="0" fillId="0" borderId="7" xfId="0" applyBorder="1"/>
    <xf numFmtId="0" fontId="2" fillId="5" borderId="2" xfId="0" applyFont="1" applyFill="1" applyBorder="1"/>
    <xf numFmtId="0" fontId="2" fillId="5" borderId="3" xfId="0" applyFont="1" applyFill="1" applyBorder="1"/>
    <xf numFmtId="0" fontId="5" fillId="0" borderId="0" xfId="0" applyFont="1"/>
    <xf numFmtId="164" fontId="2" fillId="5" borderId="1" xfId="1" applyNumberFormat="1" applyFont="1" applyFill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10" fontId="3" fillId="0" borderId="1" xfId="2" applyNumberFormat="1" applyFont="1" applyBorder="1"/>
    <xf numFmtId="0" fontId="2" fillId="0" borderId="0" xfId="0" applyFont="1"/>
    <xf numFmtId="0" fontId="6" fillId="0" borderId="0" xfId="4" applyFont="1" applyFill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5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164" fontId="0" fillId="0" borderId="0" xfId="1" applyNumberFormat="1" applyFont="1" applyBorder="1"/>
    <xf numFmtId="0" fontId="2" fillId="5" borderId="0" xfId="0" applyFont="1" applyFill="1"/>
    <xf numFmtId="164" fontId="0" fillId="0" borderId="0" xfId="0" applyNumberFormat="1"/>
    <xf numFmtId="164" fontId="0" fillId="2" borderId="1" xfId="1" applyNumberFormat="1" applyFont="1" applyFill="1" applyBorder="1" applyProtection="1">
      <protection locked="0"/>
    </xf>
    <xf numFmtId="10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6" fillId="4" borderId="0" xfId="0" applyFont="1" applyFill="1" applyAlignment="1">
      <alignment horizontal="center"/>
    </xf>
    <xf numFmtId="0" fontId="2" fillId="4" borderId="0" xfId="0" applyFont="1" applyFill="1" applyAlignment="1">
      <alignment horizontal="left" vertical="top" wrapText="1"/>
    </xf>
    <xf numFmtId="0" fontId="6" fillId="5" borderId="0" xfId="4" applyFont="1" applyFill="1" applyAlignment="1">
      <alignment horizontal="center" vertical="center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</cellXfs>
  <cellStyles count="5">
    <cellStyle name="Hyperlink" xfId="4" builtinId="8"/>
    <cellStyle name="Procent" xfId="2" builtinId="5"/>
    <cellStyle name="Standaard" xfId="0" builtinId="0"/>
    <cellStyle name="Standaard 2" xfId="3" xr:uid="{81E69975-CE5D-49A3-A218-BE7B2220B07E}"/>
    <cellStyle name="Valuta" xfId="1" builtinId="4"/>
  </cellStyles>
  <dxfs count="2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F08910"/>
      <color rgb="FF3E6C7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492673</xdr:colOff>
      <xdr:row>1</xdr:row>
      <xdr:rowOff>137948</xdr:rowOff>
    </xdr:from>
    <xdr:to>
      <xdr:col>3</xdr:col>
      <xdr:colOff>727388</xdr:colOff>
      <xdr:row>5</xdr:row>
      <xdr:rowOff>169331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303D1B18-8728-4F96-A222-255D6D567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2673" y="328448"/>
          <a:ext cx="2671801" cy="793383"/>
        </a:xfrm>
        <a:prstGeom prst="rect">
          <a:avLst/>
        </a:prstGeom>
      </xdr:spPr>
    </xdr:pic>
    <xdr:clientData/>
  </xdr:twoCellAnchor>
  <xdr:twoCellAnchor editAs="oneCell">
    <xdr:from>
      <xdr:col>4</xdr:col>
      <xdr:colOff>216777</xdr:colOff>
      <xdr:row>1</xdr:row>
      <xdr:rowOff>1</xdr:rowOff>
    </xdr:from>
    <xdr:to>
      <xdr:col>5</xdr:col>
      <xdr:colOff>276755</xdr:colOff>
      <xdr:row>6</xdr:row>
      <xdr:rowOff>16277</xdr:rowOff>
    </xdr:to>
    <xdr:pic>
      <xdr:nvPicPr>
        <xdr:cNvPr id="3" name="Afbeelding 2" descr="profielafbeelding">
          <a:extLst>
            <a:ext uri="{FF2B5EF4-FFF2-40B4-BE49-F238E27FC236}">
              <a16:creationId xmlns:a16="http://schemas.microsoft.com/office/drawing/2014/main" id="{E4FBF963-CA3F-44CE-BEA0-288BCD92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949" y="190501"/>
          <a:ext cx="973065" cy="968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58"/>
  <sheetViews>
    <sheetView showGridLines="0" tabSelected="1" zoomScaleNormal="100" workbookViewId="0">
      <selection activeCell="D12" sqref="D12"/>
    </sheetView>
  </sheetViews>
  <sheetFormatPr defaultRowHeight="15" x14ac:dyDescent="0.25"/>
  <cols>
    <col min="2" max="3" width="13.7109375" customWidth="1"/>
    <col min="4" max="4" width="23.140625" customWidth="1"/>
    <col min="5" max="8" width="13.7109375" customWidth="1"/>
    <col min="9" max="9" width="19" customWidth="1"/>
    <col min="10" max="11" width="13.7109375" customWidth="1"/>
    <col min="12" max="12" width="16.42578125" customWidth="1"/>
  </cols>
  <sheetData>
    <row r="2" spans="2:12" ht="15" customHeight="1" x14ac:dyDescent="0.25">
      <c r="G2" s="40" t="s">
        <v>26</v>
      </c>
      <c r="H2" s="40"/>
      <c r="I2" s="40"/>
      <c r="K2" s="41" t="str">
        <f>HYPERLINK("https://calendly.com/david-personalwealth/30min","Plan een vrijblijvend kennismakingsgesprek")</f>
        <v>Plan een vrijblijvend kennismakingsgesprek</v>
      </c>
      <c r="L2" s="41"/>
    </row>
    <row r="3" spans="2:12" ht="15" customHeight="1" x14ac:dyDescent="0.25">
      <c r="G3" s="40"/>
      <c r="H3" s="40"/>
      <c r="I3" s="40"/>
      <c r="K3" s="41"/>
      <c r="L3" s="41"/>
    </row>
    <row r="4" spans="2:12" ht="15" customHeight="1" x14ac:dyDescent="0.25">
      <c r="G4" s="40"/>
      <c r="H4" s="40"/>
      <c r="I4" s="40"/>
      <c r="K4" s="41"/>
      <c r="L4" s="41"/>
    </row>
    <row r="5" spans="2:12" ht="15" customHeight="1" x14ac:dyDescent="0.25">
      <c r="G5" s="10" t="s">
        <v>27</v>
      </c>
      <c r="H5" s="10"/>
      <c r="I5" s="9"/>
      <c r="K5" s="41"/>
      <c r="L5" s="41"/>
    </row>
    <row r="6" spans="2:12" ht="15" customHeight="1" x14ac:dyDescent="0.25">
      <c r="G6" s="10" t="s">
        <v>28</v>
      </c>
      <c r="H6" s="10"/>
      <c r="I6" s="9"/>
      <c r="K6" s="41"/>
      <c r="L6" s="41"/>
    </row>
    <row r="7" spans="2:12" ht="18.75" x14ac:dyDescent="0.25">
      <c r="G7" s="23"/>
      <c r="H7" s="23"/>
      <c r="K7" s="24"/>
    </row>
    <row r="8" spans="2:12" ht="18.75" x14ac:dyDescent="0.25">
      <c r="B8" s="25" t="s">
        <v>29</v>
      </c>
      <c r="C8" s="26"/>
      <c r="D8" s="26"/>
      <c r="E8" s="26"/>
      <c r="F8" s="26"/>
      <c r="G8" s="26"/>
      <c r="H8" s="26"/>
      <c r="I8" s="26"/>
      <c r="J8" s="27"/>
      <c r="K8" s="24"/>
    </row>
    <row r="9" spans="2:12" ht="18.75" x14ac:dyDescent="0.25">
      <c r="B9" s="28" t="s">
        <v>30</v>
      </c>
      <c r="J9" s="29"/>
      <c r="K9" s="24"/>
    </row>
    <row r="10" spans="2:12" ht="19.5" thickBot="1" x14ac:dyDescent="0.3">
      <c r="B10" s="30" t="s">
        <v>31</v>
      </c>
      <c r="C10" s="31"/>
      <c r="D10" s="31"/>
      <c r="E10" s="31"/>
      <c r="F10" s="31"/>
      <c r="G10" s="31"/>
      <c r="H10" s="31"/>
      <c r="I10" s="31"/>
      <c r="J10" s="32"/>
      <c r="K10" s="24"/>
    </row>
    <row r="11" spans="2:12" ht="18.75" x14ac:dyDescent="0.25">
      <c r="K11" s="24"/>
    </row>
    <row r="13" spans="2:12" x14ac:dyDescent="0.25">
      <c r="B13" t="s">
        <v>25</v>
      </c>
    </row>
    <row r="14" spans="2:12" x14ac:dyDescent="0.25">
      <c r="B14" s="2" t="s">
        <v>23</v>
      </c>
      <c r="C14" s="3"/>
      <c r="D14" s="4"/>
      <c r="E14" s="36">
        <v>100000</v>
      </c>
    </row>
    <row r="15" spans="2:12" x14ac:dyDescent="0.25">
      <c r="B15" s="2" t="s">
        <v>33</v>
      </c>
      <c r="C15" s="3"/>
      <c r="D15" s="4"/>
      <c r="E15" s="37">
        <v>0.1</v>
      </c>
    </row>
    <row r="16" spans="2:12" x14ac:dyDescent="0.25">
      <c r="B16" s="2" t="s">
        <v>24</v>
      </c>
      <c r="C16" s="3"/>
      <c r="D16" s="4"/>
      <c r="E16" s="6">
        <f>E14*E15</f>
        <v>10000</v>
      </c>
    </row>
    <row r="17" spans="2:10" ht="47.25" customHeight="1" x14ac:dyDescent="0.25">
      <c r="B17" s="42" t="s">
        <v>32</v>
      </c>
      <c r="C17" s="43"/>
      <c r="D17" s="43"/>
      <c r="E17" s="44"/>
    </row>
    <row r="18" spans="2:10" x14ac:dyDescent="0.25">
      <c r="E18" s="33"/>
    </row>
    <row r="21" spans="2:10" x14ac:dyDescent="0.25">
      <c r="B21" s="10" t="s">
        <v>0</v>
      </c>
      <c r="C21" s="10"/>
      <c r="D21" s="10"/>
      <c r="E21" s="10" t="s">
        <v>19</v>
      </c>
      <c r="F21" s="10"/>
      <c r="G21" s="10"/>
      <c r="I21" s="10" t="s">
        <v>36</v>
      </c>
      <c r="J21" s="10"/>
    </row>
    <row r="22" spans="2:10" x14ac:dyDescent="0.25">
      <c r="B22" s="15"/>
      <c r="C22" s="16"/>
      <c r="D22" s="12"/>
      <c r="E22" s="12" t="s">
        <v>20</v>
      </c>
      <c r="F22" s="11" t="s">
        <v>21</v>
      </c>
      <c r="G22" s="11" t="s">
        <v>22</v>
      </c>
      <c r="I22" s="34" t="s">
        <v>34</v>
      </c>
      <c r="J22" s="34" t="s">
        <v>35</v>
      </c>
    </row>
    <row r="23" spans="2:10" x14ac:dyDescent="0.25">
      <c r="B23" s="13" t="s">
        <v>39</v>
      </c>
      <c r="C23" s="14"/>
      <c r="D23" s="14"/>
      <c r="E23" s="6">
        <f>E39</f>
        <v>2772</v>
      </c>
      <c r="F23" s="7">
        <f>E41</f>
        <v>2.7720000000000002E-2</v>
      </c>
      <c r="G23" s="7">
        <f>E42</f>
        <v>0.2772</v>
      </c>
      <c r="I23" s="35">
        <f>$E$26-E23</f>
        <v>1112.5</v>
      </c>
      <c r="J23" s="35">
        <f>$E$27-E23</f>
        <v>2108.1999999999998</v>
      </c>
    </row>
    <row r="24" spans="2:10" x14ac:dyDescent="0.25">
      <c r="B24" s="2" t="s">
        <v>40</v>
      </c>
      <c r="C24" s="3"/>
      <c r="D24" s="3"/>
      <c r="E24" s="6">
        <f>J39</f>
        <v>3600</v>
      </c>
      <c r="F24" s="7">
        <f>J41</f>
        <v>3.5999999999999997E-2</v>
      </c>
      <c r="G24" s="7">
        <f>J42</f>
        <v>0.36</v>
      </c>
      <c r="I24" s="35">
        <f>$E$26-E24</f>
        <v>284.5</v>
      </c>
      <c r="J24" s="35">
        <f>$E$27-E24</f>
        <v>1280.1999999999998</v>
      </c>
    </row>
    <row r="25" spans="2:10" x14ac:dyDescent="0.25">
      <c r="E25" s="1"/>
      <c r="I25" s="35"/>
      <c r="J25" s="35"/>
    </row>
    <row r="26" spans="2:10" x14ac:dyDescent="0.25">
      <c r="B26" s="2" t="s">
        <v>6</v>
      </c>
      <c r="C26" s="3"/>
      <c r="D26" s="3"/>
      <c r="E26" s="6">
        <f>E55</f>
        <v>3884.5</v>
      </c>
      <c r="F26" s="7">
        <f>E57</f>
        <v>3.8844999999999998E-2</v>
      </c>
      <c r="G26" s="7">
        <f>E58</f>
        <v>0.38845000000000002</v>
      </c>
      <c r="I26" s="35"/>
      <c r="J26" s="35"/>
    </row>
    <row r="27" spans="2:10" x14ac:dyDescent="0.25">
      <c r="B27" s="2" t="s">
        <v>1</v>
      </c>
      <c r="C27" s="3"/>
      <c r="D27" s="3"/>
      <c r="E27" s="6">
        <f>J55</f>
        <v>4880.2</v>
      </c>
      <c r="F27" s="7">
        <f>J57</f>
        <v>4.8801999999999998E-2</v>
      </c>
      <c r="G27" s="8">
        <f>J58</f>
        <v>0.48802000000000001</v>
      </c>
      <c r="I27" s="35"/>
      <c r="J27" s="35"/>
    </row>
    <row r="28" spans="2:10" x14ac:dyDescent="0.25">
      <c r="E28" s="1"/>
    </row>
    <row r="31" spans="2:10" ht="26.25" x14ac:dyDescent="0.4">
      <c r="B31" s="17" t="s">
        <v>2</v>
      </c>
    </row>
    <row r="34" spans="2:10" ht="18.75" x14ac:dyDescent="0.3">
      <c r="B34" s="39" t="s">
        <v>41</v>
      </c>
      <c r="C34" s="39"/>
      <c r="D34" s="39"/>
      <c r="E34" s="39"/>
      <c r="G34" s="39" t="s">
        <v>41</v>
      </c>
      <c r="H34" s="39"/>
      <c r="I34" s="39"/>
      <c r="J34" s="39"/>
    </row>
    <row r="35" spans="2:10" ht="18.75" x14ac:dyDescent="0.3">
      <c r="B35" s="39" t="s">
        <v>42</v>
      </c>
      <c r="C35" s="39"/>
      <c r="D35" s="39"/>
      <c r="E35" s="39"/>
      <c r="G35" s="39" t="s">
        <v>43</v>
      </c>
      <c r="H35" s="39"/>
      <c r="I35" s="39"/>
      <c r="J35" s="39"/>
    </row>
    <row r="37" spans="2:10" x14ac:dyDescent="0.25">
      <c r="B37" s="2" t="s">
        <v>37</v>
      </c>
      <c r="C37" s="3"/>
      <c r="D37" s="4"/>
      <c r="E37" s="6">
        <f>E14*0.077</f>
        <v>7700</v>
      </c>
      <c r="G37" s="2" t="s">
        <v>38</v>
      </c>
      <c r="H37" s="3"/>
      <c r="I37" s="4"/>
      <c r="J37" s="6">
        <f>E16</f>
        <v>10000</v>
      </c>
    </row>
    <row r="38" spans="2:10" x14ac:dyDescent="0.25">
      <c r="E38" s="1"/>
      <c r="J38" s="1"/>
    </row>
    <row r="39" spans="2:10" x14ac:dyDescent="0.25">
      <c r="B39" s="15" t="s">
        <v>3</v>
      </c>
      <c r="C39" s="16"/>
      <c r="D39" s="12"/>
      <c r="E39" s="18">
        <f>E37*0.36</f>
        <v>2772</v>
      </c>
      <c r="G39" s="15" t="s">
        <v>3</v>
      </c>
      <c r="H39" s="16"/>
      <c r="I39" s="12"/>
      <c r="J39" s="18">
        <f>J37*0.36</f>
        <v>3600</v>
      </c>
    </row>
    <row r="41" spans="2:10" x14ac:dyDescent="0.25">
      <c r="B41" s="19" t="s">
        <v>4</v>
      </c>
      <c r="C41" s="20"/>
      <c r="D41" s="21"/>
      <c r="E41" s="22">
        <f>E39/E14</f>
        <v>2.7720000000000002E-2</v>
      </c>
      <c r="G41" s="19" t="s">
        <v>4</v>
      </c>
      <c r="H41" s="20"/>
      <c r="I41" s="21"/>
      <c r="J41" s="22">
        <f>J39/E14</f>
        <v>3.5999999999999997E-2</v>
      </c>
    </row>
    <row r="42" spans="2:10" x14ac:dyDescent="0.25">
      <c r="B42" s="19" t="s">
        <v>5</v>
      </c>
      <c r="C42" s="20"/>
      <c r="D42" s="21"/>
      <c r="E42" s="22">
        <f>E39/E16</f>
        <v>0.2772</v>
      </c>
      <c r="G42" s="19" t="s">
        <v>5</v>
      </c>
      <c r="H42" s="20"/>
      <c r="I42" s="21"/>
      <c r="J42" s="22">
        <f>J39/E16</f>
        <v>0.36</v>
      </c>
    </row>
    <row r="48" spans="2:10" ht="18.75" x14ac:dyDescent="0.3">
      <c r="B48" s="39" t="s">
        <v>6</v>
      </c>
      <c r="C48" s="39"/>
      <c r="D48" s="39"/>
      <c r="E48" s="39"/>
      <c r="G48" s="39" t="s">
        <v>1</v>
      </c>
      <c r="H48" s="39"/>
      <c r="I48" s="39"/>
      <c r="J48" s="39"/>
    </row>
    <row r="49" spans="2:10" x14ac:dyDescent="0.25">
      <c r="B49" s="38"/>
      <c r="C49" s="38"/>
      <c r="D49" s="38"/>
      <c r="E49" s="38"/>
    </row>
    <row r="50" spans="2:10" x14ac:dyDescent="0.25">
      <c r="B50" s="2" t="s">
        <v>17</v>
      </c>
      <c r="C50" s="3"/>
      <c r="D50" s="4"/>
      <c r="E50" s="6">
        <f>E16</f>
        <v>10000</v>
      </c>
      <c r="G50" s="2" t="s">
        <v>7</v>
      </c>
      <c r="H50" s="3"/>
      <c r="I50" s="4"/>
      <c r="J50" s="6">
        <f>E50</f>
        <v>10000</v>
      </c>
    </row>
    <row r="51" spans="2:10" x14ac:dyDescent="0.25">
      <c r="B51" s="5"/>
      <c r="C51" s="5"/>
      <c r="G51" s="5"/>
    </row>
    <row r="52" spans="2:10" x14ac:dyDescent="0.25">
      <c r="B52" s="2" t="s">
        <v>8</v>
      </c>
      <c r="C52" s="3"/>
      <c r="D52" s="4"/>
      <c r="E52" s="6">
        <f>E50*0.19</f>
        <v>1900</v>
      </c>
      <c r="G52" s="2" t="s">
        <v>11</v>
      </c>
      <c r="H52" s="3"/>
      <c r="I52" s="4"/>
      <c r="J52" s="6">
        <f>J50*0.258</f>
        <v>2580</v>
      </c>
    </row>
    <row r="53" spans="2:10" x14ac:dyDescent="0.25">
      <c r="B53" s="2" t="s">
        <v>9</v>
      </c>
      <c r="C53" s="3"/>
      <c r="D53" s="4"/>
      <c r="E53" s="6">
        <f>(E50-E52)*0.245</f>
        <v>1984.5</v>
      </c>
      <c r="G53" s="2" t="s">
        <v>12</v>
      </c>
      <c r="H53" s="3"/>
      <c r="I53" s="4"/>
      <c r="J53" s="6">
        <f>(J50-J52)*0.31</f>
        <v>2300.1999999999998</v>
      </c>
    </row>
    <row r="54" spans="2:10" x14ac:dyDescent="0.25">
      <c r="B54" s="5"/>
      <c r="C54" s="5"/>
      <c r="G54" s="5"/>
    </row>
    <row r="55" spans="2:10" x14ac:dyDescent="0.25">
      <c r="B55" s="15" t="s">
        <v>18</v>
      </c>
      <c r="C55" s="16"/>
      <c r="D55" s="12"/>
      <c r="E55" s="18">
        <f>E52+E53</f>
        <v>3884.5</v>
      </c>
      <c r="G55" s="15" t="s">
        <v>10</v>
      </c>
      <c r="H55" s="16"/>
      <c r="I55" s="12"/>
      <c r="J55" s="18">
        <f>J52+J53</f>
        <v>4880.2</v>
      </c>
    </row>
    <row r="56" spans="2:10" x14ac:dyDescent="0.25">
      <c r="G56" s="5"/>
    </row>
    <row r="57" spans="2:10" x14ac:dyDescent="0.25">
      <c r="B57" s="19" t="s">
        <v>15</v>
      </c>
      <c r="C57" s="20"/>
      <c r="D57" s="21"/>
      <c r="E57" s="22">
        <f>E55/E14</f>
        <v>3.8844999999999998E-2</v>
      </c>
      <c r="G57" s="19" t="s">
        <v>13</v>
      </c>
      <c r="H57" s="20"/>
      <c r="I57" s="21"/>
      <c r="J57" s="22">
        <f>J55/E14</f>
        <v>4.8801999999999998E-2</v>
      </c>
    </row>
    <row r="58" spans="2:10" x14ac:dyDescent="0.25">
      <c r="B58" s="19" t="s">
        <v>16</v>
      </c>
      <c r="C58" s="20"/>
      <c r="D58" s="21"/>
      <c r="E58" s="22">
        <f>E55/E16</f>
        <v>0.38845000000000002</v>
      </c>
      <c r="G58" s="19" t="s">
        <v>14</v>
      </c>
      <c r="H58" s="20"/>
      <c r="I58" s="21"/>
      <c r="J58" s="22">
        <f>J55/E16</f>
        <v>0.48802000000000001</v>
      </c>
    </row>
  </sheetData>
  <sheetProtection algorithmName="SHA-512" hashValue="DbCB1SMBxXKZDrvTp3MbXaAq85OM2kXs1hsVfi6voTqcCetdlsC9O1JJ0c9xZ5+jDt3GYZpeX1zVrz9+K6hXPw==" saltValue="yPaZIbm0gj1shqRtk8kQ2A==" spinCount="100000" sheet="1" objects="1" scenarios="1"/>
  <mergeCells count="10">
    <mergeCell ref="B49:E49"/>
    <mergeCell ref="B48:E48"/>
    <mergeCell ref="G48:J48"/>
    <mergeCell ref="G2:I4"/>
    <mergeCell ref="B17:E17"/>
    <mergeCell ref="B34:E34"/>
    <mergeCell ref="G34:J34"/>
    <mergeCell ref="B35:E35"/>
    <mergeCell ref="G35:J35"/>
    <mergeCell ref="K2:L6"/>
  </mergeCells>
  <conditionalFormatting sqref="I23:J24 I26:J27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Bogaerds</dc:creator>
  <cp:lastModifiedBy>David Bogaerds</cp:lastModifiedBy>
  <dcterms:created xsi:type="dcterms:W3CDTF">2015-06-05T18:19:34Z</dcterms:created>
  <dcterms:modified xsi:type="dcterms:W3CDTF">2025-11-10T16:31:14Z</dcterms:modified>
</cp:coreProperties>
</file>