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ersonalwealthbv-my.sharepoint.com/personal/david_personalwealth_nl/Documents/Documenten/Linkedin Marketing/"/>
    </mc:Choice>
  </mc:AlternateContent>
  <xr:revisionPtr revIDLastSave="125" documentId="8_{8B0BF74B-9F84-40F0-92C5-8CBBFA1DB04B}" xr6:coauthVersionLast="47" xr6:coauthVersionMax="47" xr10:uidLastSave="{320628F2-E8C6-47D3-8FC3-FCB035758C4A}"/>
  <workbookProtection workbookAlgorithmName="SHA-512" workbookHashValue="6YjtVjk5RfAa4kNV6dRqBikeGXBwkisaj5EP4K1w23RWBuVpyZyXGFDA8vR2eqiUIaJJDIvnhWFK9ssCQ7EoXw==" workbookSaltValue="L3oHX3njTe9eH83v1DRBOg==" workbookSpinCount="100000" lockStructure="1"/>
  <bookViews>
    <workbookView xWindow="-120" yWindow="-120" windowWidth="29040" windowHeight="15720" xr2:uid="{305D537E-DEE0-457D-8859-16224DCB7B74}"/>
  </bookViews>
  <sheets>
    <sheet name="Rekentool" sheetId="1" r:id="rId1"/>
    <sheet name="Blad2" sheetId="5" state="hidden" r:id="rId2"/>
    <sheet name="Hulptabel" sheetId="4" state="hidden" r:id="rId3"/>
    <sheet name="Dividend" sheetId="6" state="hidden" r:id="rId4"/>
    <sheet name="Tarieven erf en schenkbelasting" sheetId="2" state="hidden" r:id="rId5"/>
    <sheet name="Hulpberekening" sheetId="3" state="hidden" r:id="rId6"/>
  </sheets>
  <definedNames>
    <definedName name="Vermogen_Specificeren">#REF!</definedName>
  </definedNames>
  <calcPr calcId="191029" iterate="1" iterateDelta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5" i="3" l="1"/>
  <c r="L24" i="3"/>
  <c r="K24" i="3"/>
  <c r="L23" i="3"/>
  <c r="L15" i="3"/>
  <c r="K15" i="3"/>
  <c r="L14" i="3"/>
  <c r="D15" i="3"/>
  <c r="C15" i="3"/>
  <c r="D14" i="3"/>
  <c r="F17" i="2"/>
  <c r="G16" i="2"/>
  <c r="G15" i="2"/>
  <c r="C16" i="2"/>
  <c r="B16" i="2"/>
  <c r="C15" i="2"/>
  <c r="C66" i="1"/>
  <c r="D66" i="1" s="1"/>
  <c r="K29" i="4"/>
  <c r="E89" i="1" l="1"/>
  <c r="F89" i="1"/>
  <c r="G89" i="1"/>
  <c r="E84" i="1"/>
  <c r="E85" i="1"/>
  <c r="E105" i="1"/>
  <c r="C9" i="4" s="1"/>
  <c r="E45" i="1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9" i="4"/>
  <c r="M5" i="4"/>
  <c r="H73" i="1"/>
  <c r="G66" i="1"/>
  <c r="G74" i="1" s="1"/>
  <c r="F93" i="1" l="1"/>
  <c r="G93" i="1" s="1"/>
  <c r="E47" i="1"/>
  <c r="E46" i="1"/>
  <c r="F45" i="1"/>
  <c r="G45" i="1" s="1"/>
  <c r="C74" i="1" l="1"/>
  <c r="C67" i="1"/>
  <c r="L9" i="3"/>
  <c r="G30" i="1"/>
  <c r="K16" i="3"/>
  <c r="C16" i="3"/>
  <c r="F16" i="2"/>
  <c r="B17" i="2"/>
  <c r="D74" i="1" l="1"/>
  <c r="C75" i="1" s="1"/>
  <c r="AC9" i="4"/>
  <c r="O23" i="3"/>
  <c r="P23" i="3" s="1"/>
  <c r="O25" i="3"/>
  <c r="AK9" i="4" l="1"/>
  <c r="AE9" i="4"/>
  <c r="C10" i="4"/>
  <c r="K9" i="4"/>
  <c r="D9" i="4"/>
  <c r="O24" i="3"/>
  <c r="O26" i="3" s="1"/>
  <c r="P25" i="3"/>
  <c r="AG9" i="4" l="1"/>
  <c r="AM9" i="4"/>
  <c r="C11" i="4"/>
  <c r="AC11" i="4" s="1"/>
  <c r="AC10" i="4"/>
  <c r="E9" i="4"/>
  <c r="G9" i="4"/>
  <c r="D10" i="4"/>
  <c r="K10" i="4"/>
  <c r="P24" i="3"/>
  <c r="P26" i="3" s="1"/>
  <c r="I32" i="1" s="1"/>
  <c r="I33" i="1" l="1"/>
  <c r="K33" i="1" s="1"/>
  <c r="K32" i="1"/>
  <c r="D11" i="4"/>
  <c r="E11" i="4" s="1"/>
  <c r="K11" i="4"/>
  <c r="C12" i="4"/>
  <c r="C13" i="4" s="1"/>
  <c r="C14" i="4" s="1"/>
  <c r="AE10" i="4"/>
  <c r="AK10" i="4"/>
  <c r="AE11" i="4"/>
  <c r="AK11" i="4"/>
  <c r="E10" i="4"/>
  <c r="G10" i="4"/>
  <c r="F9" i="4"/>
  <c r="J9" i="4" s="1"/>
  <c r="AC12" i="4" l="1"/>
  <c r="AE12" i="4" s="1"/>
  <c r="D12" i="4"/>
  <c r="K12" i="4"/>
  <c r="G11" i="4"/>
  <c r="D13" i="4"/>
  <c r="E13" i="4" s="1"/>
  <c r="AG10" i="4"/>
  <c r="AM10" i="4"/>
  <c r="K14" i="4"/>
  <c r="AC14" i="4"/>
  <c r="K13" i="4"/>
  <c r="AC13" i="4"/>
  <c r="AM11" i="4"/>
  <c r="AG11" i="4"/>
  <c r="L9" i="4"/>
  <c r="F10" i="4"/>
  <c r="J10" i="4" s="1"/>
  <c r="F11" i="4"/>
  <c r="C15" i="4"/>
  <c r="D14" i="4"/>
  <c r="AK12" i="4" l="1"/>
  <c r="E12" i="4"/>
  <c r="G12" i="4"/>
  <c r="J11" i="4"/>
  <c r="L11" i="4" s="1"/>
  <c r="G13" i="4"/>
  <c r="K15" i="4"/>
  <c r="AC15" i="4"/>
  <c r="AG12" i="4"/>
  <c r="AK13" i="4"/>
  <c r="AE13" i="4"/>
  <c r="AK14" i="4"/>
  <c r="AE14" i="4"/>
  <c r="N9" i="4"/>
  <c r="T9" i="4"/>
  <c r="L10" i="4"/>
  <c r="E14" i="4"/>
  <c r="G14" i="4"/>
  <c r="F13" i="4"/>
  <c r="C16" i="4"/>
  <c r="D15" i="4"/>
  <c r="AM12" i="4" l="1"/>
  <c r="F12" i="4"/>
  <c r="J12" i="4" s="1"/>
  <c r="AM13" i="4"/>
  <c r="J13" i="4"/>
  <c r="L13" i="4" s="1"/>
  <c r="AG13" i="4"/>
  <c r="AM14" i="4"/>
  <c r="AE15" i="4"/>
  <c r="AK15" i="4"/>
  <c r="K16" i="4"/>
  <c r="AC16" i="4"/>
  <c r="AG14" i="4"/>
  <c r="P9" i="4"/>
  <c r="V9" i="4"/>
  <c r="T10" i="4"/>
  <c r="N10" i="4"/>
  <c r="T11" i="4"/>
  <c r="N11" i="4"/>
  <c r="E15" i="4"/>
  <c r="G15" i="4"/>
  <c r="F14" i="4"/>
  <c r="J14" i="4" s="1"/>
  <c r="C17" i="4"/>
  <c r="D16" i="4"/>
  <c r="O9" i="4" l="1"/>
  <c r="AF9" i="4"/>
  <c r="AL9" i="4"/>
  <c r="U10" i="4"/>
  <c r="AF10" i="4"/>
  <c r="AL11" i="4"/>
  <c r="AF11" i="4"/>
  <c r="AL10" i="4"/>
  <c r="AF12" i="4"/>
  <c r="U9" i="4"/>
  <c r="AL15" i="4"/>
  <c r="AL13" i="4"/>
  <c r="AF15" i="4"/>
  <c r="AL14" i="4"/>
  <c r="O11" i="4"/>
  <c r="AF14" i="4"/>
  <c r="U11" i="4"/>
  <c r="AL12" i="4"/>
  <c r="O10" i="4"/>
  <c r="AF13" i="4"/>
  <c r="L12" i="4"/>
  <c r="AG15" i="4"/>
  <c r="AM15" i="4"/>
  <c r="AK16" i="4"/>
  <c r="AL16" i="4" s="1"/>
  <c r="AE16" i="4"/>
  <c r="AF16" i="4" s="1"/>
  <c r="K17" i="4"/>
  <c r="AC17" i="4"/>
  <c r="V11" i="4"/>
  <c r="P10" i="4"/>
  <c r="P11" i="4"/>
  <c r="V10" i="4"/>
  <c r="T13" i="4"/>
  <c r="U13" i="4" s="1"/>
  <c r="N13" i="4"/>
  <c r="O13" i="4" s="1"/>
  <c r="E16" i="4"/>
  <c r="G16" i="4"/>
  <c r="L14" i="4"/>
  <c r="F15" i="4"/>
  <c r="J15" i="4" s="1"/>
  <c r="C18" i="4"/>
  <c r="D17" i="4"/>
  <c r="AH9" i="4" l="1"/>
  <c r="AI9" i="4" s="1"/>
  <c r="Q9" i="4"/>
  <c r="R9" i="4" s="1"/>
  <c r="AN15" i="4"/>
  <c r="AO15" i="4" s="1"/>
  <c r="AH15" i="4"/>
  <c r="AI15" i="4" s="1"/>
  <c r="W9" i="4"/>
  <c r="X9" i="4" s="1"/>
  <c r="AH115" i="4"/>
  <c r="AN9" i="4"/>
  <c r="AO9" i="4" s="1"/>
  <c r="AN10" i="4"/>
  <c r="AO10" i="4" s="1"/>
  <c r="AH10" i="4"/>
  <c r="AI10" i="4" s="1"/>
  <c r="AN11" i="4"/>
  <c r="AO11" i="4" s="1"/>
  <c r="AH12" i="4"/>
  <c r="AI12" i="4" s="1"/>
  <c r="AH14" i="4"/>
  <c r="AI14" i="4" s="1"/>
  <c r="AN13" i="4"/>
  <c r="AO13" i="4" s="1"/>
  <c r="AN14" i="4"/>
  <c r="AO14" i="4" s="1"/>
  <c r="AN12" i="4"/>
  <c r="AO12" i="4" s="1"/>
  <c r="W10" i="4"/>
  <c r="X10" i="4" s="1"/>
  <c r="Q11" i="4"/>
  <c r="R11" i="4" s="1"/>
  <c r="Q10" i="4"/>
  <c r="R10" i="4" s="1"/>
  <c r="W11" i="4"/>
  <c r="X11" i="4" s="1"/>
  <c r="T12" i="4"/>
  <c r="U12" i="4" s="1"/>
  <c r="N12" i="4"/>
  <c r="O12" i="4" s="1"/>
  <c r="AM16" i="4"/>
  <c r="AG16" i="4"/>
  <c r="K18" i="4"/>
  <c r="AC18" i="4"/>
  <c r="AK17" i="4"/>
  <c r="AL17" i="4" s="1"/>
  <c r="AE17" i="4"/>
  <c r="AF17" i="4" s="1"/>
  <c r="V13" i="4"/>
  <c r="P13" i="4"/>
  <c r="N14" i="4"/>
  <c r="O14" i="4" s="1"/>
  <c r="T14" i="4"/>
  <c r="F16" i="4"/>
  <c r="J16" i="4" s="1"/>
  <c r="E17" i="4"/>
  <c r="F17" i="4" s="1"/>
  <c r="G17" i="4"/>
  <c r="L15" i="4"/>
  <c r="C19" i="4"/>
  <c r="K19" i="4" s="1"/>
  <c r="D18" i="4"/>
  <c r="AH11" i="4" l="1"/>
  <c r="AI11" i="4" s="1"/>
  <c r="AH13" i="4"/>
  <c r="AI13" i="4" s="1"/>
  <c r="AH16" i="4"/>
  <c r="AI16" i="4" s="1"/>
  <c r="AN16" i="4"/>
  <c r="AO16" i="4" s="1"/>
  <c r="Q13" i="4"/>
  <c r="R13" i="4" s="1"/>
  <c r="V14" i="4"/>
  <c r="W14" i="4" s="1"/>
  <c r="U14" i="4"/>
  <c r="W13" i="4"/>
  <c r="X13" i="4" s="1"/>
  <c r="P12" i="4"/>
  <c r="Q12" i="4" s="1"/>
  <c r="V12" i="4"/>
  <c r="W12" i="4" s="1"/>
  <c r="J17" i="4"/>
  <c r="L17" i="4" s="1"/>
  <c r="AM17" i="4"/>
  <c r="AG17" i="4"/>
  <c r="AE18" i="4"/>
  <c r="AF18" i="4" s="1"/>
  <c r="AK18" i="4"/>
  <c r="AL18" i="4" s="1"/>
  <c r="AC19" i="4"/>
  <c r="P14" i="4"/>
  <c r="N15" i="4"/>
  <c r="O15" i="4" s="1"/>
  <c r="T15" i="4"/>
  <c r="U15" i="4" s="1"/>
  <c r="E18" i="4"/>
  <c r="G18" i="4"/>
  <c r="L16" i="4"/>
  <c r="C20" i="4"/>
  <c r="D19" i="4"/>
  <c r="AN17" i="4" l="1"/>
  <c r="AO17" i="4" s="1"/>
  <c r="AH17" i="4"/>
  <c r="AI17" i="4" s="1"/>
  <c r="Q14" i="4"/>
  <c r="R14" i="4" s="1"/>
  <c r="X12" i="4"/>
  <c r="R12" i="4"/>
  <c r="AG18" i="4"/>
  <c r="AM18" i="4"/>
  <c r="AK19" i="4"/>
  <c r="AL19" i="4" s="1"/>
  <c r="AE19" i="4"/>
  <c r="AF19" i="4" s="1"/>
  <c r="K20" i="4"/>
  <c r="AC20" i="4"/>
  <c r="X14" i="4"/>
  <c r="P15" i="4"/>
  <c r="N17" i="4"/>
  <c r="O17" i="4" s="1"/>
  <c r="T17" i="4"/>
  <c r="U17" i="4" s="1"/>
  <c r="V15" i="4"/>
  <c r="N16" i="4"/>
  <c r="O16" i="4" s="1"/>
  <c r="T16" i="4"/>
  <c r="U16" i="4" s="1"/>
  <c r="F18" i="4"/>
  <c r="J18" i="4" s="1"/>
  <c r="E19" i="4"/>
  <c r="G19" i="4"/>
  <c r="C21" i="4"/>
  <c r="D20" i="4"/>
  <c r="AN18" i="4" l="1"/>
  <c r="AO18" i="4" s="1"/>
  <c r="AH18" i="4"/>
  <c r="AI18" i="4" s="1"/>
  <c r="Q15" i="4"/>
  <c r="R15" i="4" s="1"/>
  <c r="W15" i="4"/>
  <c r="X15" i="4" s="1"/>
  <c r="AG19" i="4"/>
  <c r="AE20" i="4"/>
  <c r="AF20" i="4" s="1"/>
  <c r="AK20" i="4"/>
  <c r="AL20" i="4" s="1"/>
  <c r="K21" i="4"/>
  <c r="AC21" i="4"/>
  <c r="AM19" i="4"/>
  <c r="P16" i="4"/>
  <c r="P17" i="4"/>
  <c r="V16" i="4"/>
  <c r="V17" i="4"/>
  <c r="E20" i="4"/>
  <c r="G20" i="4"/>
  <c r="F19" i="4"/>
  <c r="J19" i="4" s="1"/>
  <c r="L18" i="4"/>
  <c r="C22" i="4"/>
  <c r="D21" i="4"/>
  <c r="AN19" i="4" l="1"/>
  <c r="AO19" i="4" s="1"/>
  <c r="AH19" i="4"/>
  <c r="AI19" i="4" s="1"/>
  <c r="Q17" i="4"/>
  <c r="R17" i="4" s="1"/>
  <c r="Q16" i="4"/>
  <c r="R16" i="4" s="1"/>
  <c r="W17" i="4"/>
  <c r="X17" i="4" s="1"/>
  <c r="W16" i="4"/>
  <c r="X16" i="4" s="1"/>
  <c r="AM20" i="4"/>
  <c r="AK21" i="4"/>
  <c r="AL21" i="4" s="1"/>
  <c r="AE21" i="4"/>
  <c r="AF21" i="4" s="1"/>
  <c r="AG20" i="4"/>
  <c r="K22" i="4"/>
  <c r="AC22" i="4"/>
  <c r="T18" i="4"/>
  <c r="U18" i="4" s="1"/>
  <c r="N18" i="4"/>
  <c r="O18" i="4" s="1"/>
  <c r="F20" i="4"/>
  <c r="J20" i="4" s="1"/>
  <c r="E21" i="4"/>
  <c r="G21" i="4"/>
  <c r="L19" i="4"/>
  <c r="C23" i="4"/>
  <c r="D22" i="4"/>
  <c r="AH20" i="4" l="1"/>
  <c r="AI20" i="4" s="1"/>
  <c r="AN20" i="4"/>
  <c r="AO20" i="4" s="1"/>
  <c r="AK22" i="4"/>
  <c r="AL22" i="4" s="1"/>
  <c r="AE22" i="4"/>
  <c r="AF22" i="4" s="1"/>
  <c r="AM21" i="4"/>
  <c r="K23" i="4"/>
  <c r="AC23" i="4"/>
  <c r="AG21" i="4"/>
  <c r="AH21" i="4" s="1"/>
  <c r="P18" i="4"/>
  <c r="N19" i="4"/>
  <c r="O19" i="4" s="1"/>
  <c r="T19" i="4"/>
  <c r="U19" i="4" s="1"/>
  <c r="V18" i="4"/>
  <c r="E22" i="4"/>
  <c r="G22" i="4"/>
  <c r="F21" i="4"/>
  <c r="J21" i="4" s="1"/>
  <c r="L20" i="4"/>
  <c r="C24" i="4"/>
  <c r="D23" i="4"/>
  <c r="AN21" i="4" l="1"/>
  <c r="AO21" i="4" s="1"/>
  <c r="W18" i="4"/>
  <c r="X18" i="4" s="1"/>
  <c r="Q18" i="4"/>
  <c r="R18" i="4" s="1"/>
  <c r="AI21" i="4"/>
  <c r="AM22" i="4"/>
  <c r="K24" i="4"/>
  <c r="AC24" i="4"/>
  <c r="AK23" i="4"/>
  <c r="AL23" i="4" s="1"/>
  <c r="AE23" i="4"/>
  <c r="AF23" i="4" s="1"/>
  <c r="AG22" i="4"/>
  <c r="P19" i="4"/>
  <c r="T20" i="4"/>
  <c r="U20" i="4" s="1"/>
  <c r="N20" i="4"/>
  <c r="O20" i="4" s="1"/>
  <c r="V19" i="4"/>
  <c r="E23" i="4"/>
  <c r="G23" i="4"/>
  <c r="L21" i="4"/>
  <c r="F22" i="4"/>
  <c r="J22" i="4" s="1"/>
  <c r="C25" i="4"/>
  <c r="D24" i="4"/>
  <c r="AH22" i="4" l="1"/>
  <c r="AI22" i="4" s="1"/>
  <c r="AN22" i="4"/>
  <c r="AO22" i="4" s="1"/>
  <c r="Q19" i="4"/>
  <c r="R19" i="4" s="1"/>
  <c r="W19" i="4"/>
  <c r="X19" i="4" s="1"/>
  <c r="AM23" i="4"/>
  <c r="AG23" i="4"/>
  <c r="K25" i="4"/>
  <c r="AC25" i="4"/>
  <c r="AK24" i="4"/>
  <c r="AL24" i="4" s="1"/>
  <c r="AE24" i="4"/>
  <c r="AF24" i="4" s="1"/>
  <c r="V20" i="4"/>
  <c r="T21" i="4"/>
  <c r="U21" i="4" s="1"/>
  <c r="N21" i="4"/>
  <c r="O21" i="4" s="1"/>
  <c r="P20" i="4"/>
  <c r="Q20" i="4" s="1"/>
  <c r="E24" i="4"/>
  <c r="G24" i="4"/>
  <c r="L22" i="4"/>
  <c r="F23" i="4"/>
  <c r="J23" i="4" s="1"/>
  <c r="C26" i="4"/>
  <c r="D25" i="4"/>
  <c r="AH23" i="4" l="1"/>
  <c r="AI23" i="4" s="1"/>
  <c r="AN23" i="4"/>
  <c r="AO23" i="4" s="1"/>
  <c r="W20" i="4"/>
  <c r="X20" i="4" s="1"/>
  <c r="AM24" i="4"/>
  <c r="AG24" i="4"/>
  <c r="K26" i="4"/>
  <c r="AC26" i="4"/>
  <c r="AK25" i="4"/>
  <c r="AL25" i="4" s="1"/>
  <c r="AE25" i="4"/>
  <c r="AF25" i="4" s="1"/>
  <c r="R20" i="4"/>
  <c r="T22" i="4"/>
  <c r="U22" i="4" s="1"/>
  <c r="N22" i="4"/>
  <c r="O22" i="4" s="1"/>
  <c r="P21" i="4"/>
  <c r="V21" i="4"/>
  <c r="F24" i="4"/>
  <c r="J24" i="4" s="1"/>
  <c r="E25" i="4"/>
  <c r="G25" i="4"/>
  <c r="L23" i="4"/>
  <c r="C27" i="4"/>
  <c r="D26" i="4"/>
  <c r="AH24" i="4" l="1"/>
  <c r="AI24" i="4" s="1"/>
  <c r="AN24" i="4"/>
  <c r="AO24" i="4" s="1"/>
  <c r="Q21" i="4"/>
  <c r="R21" i="4" s="1"/>
  <c r="W21" i="4"/>
  <c r="X21" i="4" s="1"/>
  <c r="AM25" i="4"/>
  <c r="AG25" i="4"/>
  <c r="K27" i="4"/>
  <c r="AC27" i="4"/>
  <c r="AK26" i="4"/>
  <c r="AL26" i="4" s="1"/>
  <c r="AE26" i="4"/>
  <c r="AF26" i="4" s="1"/>
  <c r="P22" i="4"/>
  <c r="V22" i="4"/>
  <c r="T23" i="4"/>
  <c r="U23" i="4" s="1"/>
  <c r="N23" i="4"/>
  <c r="O23" i="4" s="1"/>
  <c r="E26" i="4"/>
  <c r="G26" i="4"/>
  <c r="F25" i="4"/>
  <c r="J25" i="4" s="1"/>
  <c r="L24" i="4"/>
  <c r="C28" i="4"/>
  <c r="D27" i="4"/>
  <c r="AH25" i="4" l="1"/>
  <c r="AI25" i="4" s="1"/>
  <c r="AN25" i="4"/>
  <c r="AO25" i="4" s="1"/>
  <c r="W22" i="4"/>
  <c r="X22" i="4" s="1"/>
  <c r="Q22" i="4"/>
  <c r="R22" i="4" s="1"/>
  <c r="AM26" i="4"/>
  <c r="AG26" i="4"/>
  <c r="K28" i="4"/>
  <c r="AC28" i="4"/>
  <c r="AK27" i="4"/>
  <c r="AL27" i="4" s="1"/>
  <c r="AE27" i="4"/>
  <c r="AF27" i="4" s="1"/>
  <c r="V23" i="4"/>
  <c r="P23" i="4"/>
  <c r="N24" i="4"/>
  <c r="O24" i="4" s="1"/>
  <c r="T24" i="4"/>
  <c r="U24" i="4" s="1"/>
  <c r="E27" i="4"/>
  <c r="G27" i="4"/>
  <c r="L25" i="4"/>
  <c r="F26" i="4"/>
  <c r="J26" i="4" s="1"/>
  <c r="C29" i="4"/>
  <c r="D28" i="4"/>
  <c r="AH26" i="4" l="1"/>
  <c r="AI26" i="4" s="1"/>
  <c r="AN26" i="4"/>
  <c r="AO26" i="4" s="1"/>
  <c r="Q23" i="4"/>
  <c r="R23" i="4" s="1"/>
  <c r="W23" i="4"/>
  <c r="X23" i="4" s="1"/>
  <c r="AG27" i="4"/>
  <c r="AM27" i="4"/>
  <c r="AK28" i="4"/>
  <c r="AL28" i="4" s="1"/>
  <c r="AE28" i="4"/>
  <c r="AF28" i="4" s="1"/>
  <c r="AC29" i="4"/>
  <c r="T25" i="4"/>
  <c r="U25" i="4" s="1"/>
  <c r="N25" i="4"/>
  <c r="O25" i="4" s="1"/>
  <c r="V24" i="4"/>
  <c r="P24" i="4"/>
  <c r="E28" i="4"/>
  <c r="G28" i="4"/>
  <c r="L26" i="4"/>
  <c r="F27" i="4"/>
  <c r="J27" i="4" s="1"/>
  <c r="C30" i="4"/>
  <c r="D29" i="4"/>
  <c r="AN27" i="4" l="1"/>
  <c r="AO27" i="4" s="1"/>
  <c r="AH27" i="4"/>
  <c r="AI27" i="4" s="1"/>
  <c r="Q24" i="4"/>
  <c r="R24" i="4" s="1"/>
  <c r="W24" i="4"/>
  <c r="X24" i="4" s="1"/>
  <c r="AG28" i="4"/>
  <c r="AM28" i="4"/>
  <c r="AK29" i="4"/>
  <c r="AL29" i="4" s="1"/>
  <c r="AE29" i="4"/>
  <c r="AF29" i="4" s="1"/>
  <c r="K30" i="4"/>
  <c r="AC30" i="4"/>
  <c r="V25" i="4"/>
  <c r="N26" i="4"/>
  <c r="O26" i="4" s="1"/>
  <c r="T26" i="4"/>
  <c r="U26" i="4" s="1"/>
  <c r="P25" i="4"/>
  <c r="E29" i="4"/>
  <c r="G29" i="4"/>
  <c r="L27" i="4"/>
  <c r="F28" i="4"/>
  <c r="J28" i="4" s="1"/>
  <c r="C31" i="4"/>
  <c r="D30" i="4"/>
  <c r="AN28" i="4" l="1"/>
  <c r="AO28" i="4" s="1"/>
  <c r="AH28" i="4"/>
  <c r="AI28" i="4" s="1"/>
  <c r="Q25" i="4"/>
  <c r="R25" i="4" s="1"/>
  <c r="W25" i="4"/>
  <c r="X25" i="4" s="1"/>
  <c r="AK30" i="4"/>
  <c r="AL30" i="4" s="1"/>
  <c r="AE30" i="4"/>
  <c r="AF30" i="4" s="1"/>
  <c r="K31" i="4"/>
  <c r="AC31" i="4"/>
  <c r="AG29" i="4"/>
  <c r="AH29" i="4" s="1"/>
  <c r="AM29" i="4"/>
  <c r="AN29" i="4" s="1"/>
  <c r="N27" i="4"/>
  <c r="O27" i="4" s="1"/>
  <c r="T27" i="4"/>
  <c r="U27" i="4" s="1"/>
  <c r="V26" i="4"/>
  <c r="W26" i="4" s="1"/>
  <c r="P26" i="4"/>
  <c r="Q26" i="4" s="1"/>
  <c r="E30" i="4"/>
  <c r="G30" i="4"/>
  <c r="L28" i="4"/>
  <c r="F29" i="4"/>
  <c r="J29" i="4" s="1"/>
  <c r="C32" i="4"/>
  <c r="D31" i="4"/>
  <c r="AI29" i="4" l="1"/>
  <c r="AM30" i="4"/>
  <c r="AO29" i="4"/>
  <c r="K32" i="4"/>
  <c r="AC32" i="4"/>
  <c r="AK31" i="4"/>
  <c r="AL31" i="4" s="1"/>
  <c r="AE31" i="4"/>
  <c r="AF31" i="4" s="1"/>
  <c r="AG30" i="4"/>
  <c r="AH30" i="4" s="1"/>
  <c r="R26" i="4"/>
  <c r="P27" i="4"/>
  <c r="N28" i="4"/>
  <c r="O28" i="4" s="1"/>
  <c r="T28" i="4"/>
  <c r="U28" i="4" s="1"/>
  <c r="X26" i="4"/>
  <c r="V27" i="4"/>
  <c r="E31" i="4"/>
  <c r="G31" i="4"/>
  <c r="L29" i="4"/>
  <c r="F30" i="4"/>
  <c r="J30" i="4" s="1"/>
  <c r="C33" i="4"/>
  <c r="D32" i="4"/>
  <c r="AN30" i="4" l="1"/>
  <c r="AO30" i="4" s="1"/>
  <c r="Q27" i="4"/>
  <c r="R27" i="4" s="1"/>
  <c r="W27" i="4"/>
  <c r="X27" i="4" s="1"/>
  <c r="AI30" i="4"/>
  <c r="AM31" i="4"/>
  <c r="K33" i="4"/>
  <c r="AC33" i="4"/>
  <c r="AG31" i="4"/>
  <c r="AH31" i="4" s="1"/>
  <c r="AK32" i="4"/>
  <c r="AL32" i="4" s="1"/>
  <c r="AE32" i="4"/>
  <c r="AF32" i="4" s="1"/>
  <c r="V28" i="4"/>
  <c r="P28" i="4"/>
  <c r="N29" i="4"/>
  <c r="O29" i="4" s="1"/>
  <c r="T29" i="4"/>
  <c r="U29" i="4" s="1"/>
  <c r="E32" i="4"/>
  <c r="G32" i="4"/>
  <c r="L30" i="4"/>
  <c r="F31" i="4"/>
  <c r="J31" i="4" s="1"/>
  <c r="C34" i="4"/>
  <c r="D33" i="4"/>
  <c r="AN31" i="4" l="1"/>
  <c r="AO31" i="4" s="1"/>
  <c r="Q28" i="4"/>
  <c r="R28" i="4" s="1"/>
  <c r="W28" i="4"/>
  <c r="X28" i="4" s="1"/>
  <c r="AG32" i="4"/>
  <c r="AM32" i="4"/>
  <c r="AI31" i="4"/>
  <c r="V29" i="4"/>
  <c r="K34" i="4"/>
  <c r="AC34" i="4"/>
  <c r="AE33" i="4"/>
  <c r="AF33" i="4" s="1"/>
  <c r="AK33" i="4"/>
  <c r="AL33" i="4" s="1"/>
  <c r="P29" i="4"/>
  <c r="T30" i="4"/>
  <c r="U30" i="4" s="1"/>
  <c r="N30" i="4"/>
  <c r="O30" i="4" s="1"/>
  <c r="E33" i="4"/>
  <c r="G33" i="4"/>
  <c r="L31" i="4"/>
  <c r="F32" i="4"/>
  <c r="J32" i="4" s="1"/>
  <c r="C35" i="4"/>
  <c r="D34" i="4"/>
  <c r="AN32" i="4" l="1"/>
  <c r="AO32" i="4" s="1"/>
  <c r="AH32" i="4"/>
  <c r="AI32" i="4" s="1"/>
  <c r="W29" i="4"/>
  <c r="X29" i="4" s="1"/>
  <c r="Q29" i="4"/>
  <c r="R29" i="4" s="1"/>
  <c r="AM33" i="4"/>
  <c r="AG33" i="4"/>
  <c r="AH33" i="4" s="1"/>
  <c r="K35" i="4"/>
  <c r="AC35" i="4"/>
  <c r="AE34" i="4"/>
  <c r="AF34" i="4" s="1"/>
  <c r="AK34" i="4"/>
  <c r="AL34" i="4" s="1"/>
  <c r="P30" i="4"/>
  <c r="T31" i="4"/>
  <c r="U31" i="4" s="1"/>
  <c r="N31" i="4"/>
  <c r="O31" i="4" s="1"/>
  <c r="V30" i="4"/>
  <c r="E34" i="4"/>
  <c r="G34" i="4"/>
  <c r="L32" i="4"/>
  <c r="F33" i="4"/>
  <c r="J33" i="4" s="1"/>
  <c r="C36" i="4"/>
  <c r="D35" i="4"/>
  <c r="AN33" i="4" l="1"/>
  <c r="AO33" i="4" s="1"/>
  <c r="Q30" i="4"/>
  <c r="R30" i="4" s="1"/>
  <c r="W30" i="4"/>
  <c r="X30" i="4" s="1"/>
  <c r="AI33" i="4"/>
  <c r="AK35" i="4"/>
  <c r="AL35" i="4" s="1"/>
  <c r="AE35" i="4"/>
  <c r="AF35" i="4" s="1"/>
  <c r="AM34" i="4"/>
  <c r="AG34" i="4"/>
  <c r="K36" i="4"/>
  <c r="AC36" i="4"/>
  <c r="T32" i="4"/>
  <c r="U32" i="4" s="1"/>
  <c r="N32" i="4"/>
  <c r="O32" i="4" s="1"/>
  <c r="P31" i="4"/>
  <c r="V31" i="4"/>
  <c r="F34" i="4"/>
  <c r="J34" i="4" s="1"/>
  <c r="E35" i="4"/>
  <c r="G35" i="4"/>
  <c r="L33" i="4"/>
  <c r="C37" i="4"/>
  <c r="D36" i="4"/>
  <c r="AH34" i="4" l="1"/>
  <c r="AI34" i="4" s="1"/>
  <c r="AN34" i="4"/>
  <c r="AO34" i="4" s="1"/>
  <c r="W31" i="4"/>
  <c r="X31" i="4" s="1"/>
  <c r="Q31" i="4"/>
  <c r="R31" i="4" s="1"/>
  <c r="AE36" i="4"/>
  <c r="AF36" i="4" s="1"/>
  <c r="AK36" i="4"/>
  <c r="AL36" i="4" s="1"/>
  <c r="K37" i="4"/>
  <c r="AC37" i="4"/>
  <c r="AG35" i="4"/>
  <c r="AH35" i="4" s="1"/>
  <c r="AM35" i="4"/>
  <c r="AN35" i="4" s="1"/>
  <c r="V32" i="4"/>
  <c r="P32" i="4"/>
  <c r="T33" i="4"/>
  <c r="U33" i="4" s="1"/>
  <c r="N33" i="4"/>
  <c r="O33" i="4" s="1"/>
  <c r="E36" i="4"/>
  <c r="G36" i="4"/>
  <c r="F35" i="4"/>
  <c r="J35" i="4" s="1"/>
  <c r="L34" i="4"/>
  <c r="C38" i="4"/>
  <c r="D37" i="4"/>
  <c r="Q32" i="4" l="1"/>
  <c r="R32" i="4" s="1"/>
  <c r="W32" i="4"/>
  <c r="X32" i="4" s="1"/>
  <c r="AI35" i="4"/>
  <c r="AE37" i="4"/>
  <c r="AF37" i="4" s="1"/>
  <c r="AK37" i="4"/>
  <c r="AL37" i="4" s="1"/>
  <c r="K38" i="4"/>
  <c r="AC38" i="4"/>
  <c r="AO35" i="4"/>
  <c r="AM36" i="4"/>
  <c r="AN36" i="4" s="1"/>
  <c r="AG36" i="4"/>
  <c r="AH36" i="4" s="1"/>
  <c r="V33" i="4"/>
  <c r="P33" i="4"/>
  <c r="T34" i="4"/>
  <c r="U34" i="4" s="1"/>
  <c r="N34" i="4"/>
  <c r="O34" i="4" s="1"/>
  <c r="L35" i="4"/>
  <c r="E37" i="4"/>
  <c r="G37" i="4"/>
  <c r="F36" i="4"/>
  <c r="J36" i="4" s="1"/>
  <c r="C39" i="4"/>
  <c r="D38" i="4"/>
  <c r="Q33" i="4" l="1"/>
  <c r="R33" i="4" s="1"/>
  <c r="W33" i="4"/>
  <c r="X33" i="4" s="1"/>
  <c r="AO36" i="4"/>
  <c r="AM37" i="4"/>
  <c r="K39" i="4"/>
  <c r="AC39" i="4"/>
  <c r="AK38" i="4"/>
  <c r="AL38" i="4" s="1"/>
  <c r="AE38" i="4"/>
  <c r="AF38" i="4" s="1"/>
  <c r="AI36" i="4"/>
  <c r="AG37" i="4"/>
  <c r="AH37" i="4" s="1"/>
  <c r="V34" i="4"/>
  <c r="T35" i="4"/>
  <c r="U35" i="4" s="1"/>
  <c r="N35" i="4"/>
  <c r="O35" i="4" s="1"/>
  <c r="P34" i="4"/>
  <c r="E38" i="4"/>
  <c r="G38" i="4"/>
  <c r="L36" i="4"/>
  <c r="F37" i="4"/>
  <c r="J37" i="4" s="1"/>
  <c r="C40" i="4"/>
  <c r="D39" i="4"/>
  <c r="AN37" i="4" l="1"/>
  <c r="AO37" i="4" s="1"/>
  <c r="Q34" i="4"/>
  <c r="R34" i="4" s="1"/>
  <c r="W34" i="4"/>
  <c r="X34" i="4" s="1"/>
  <c r="AM38" i="4"/>
  <c r="AI37" i="4"/>
  <c r="AG38" i="4"/>
  <c r="K40" i="4"/>
  <c r="AC40" i="4"/>
  <c r="AK39" i="4"/>
  <c r="AL39" i="4" s="1"/>
  <c r="AE39" i="4"/>
  <c r="AF39" i="4" s="1"/>
  <c r="V35" i="4"/>
  <c r="T36" i="4"/>
  <c r="U36" i="4" s="1"/>
  <c r="N36" i="4"/>
  <c r="O36" i="4" s="1"/>
  <c r="P35" i="4"/>
  <c r="F38" i="4"/>
  <c r="J38" i="4" s="1"/>
  <c r="E39" i="4"/>
  <c r="G39" i="4"/>
  <c r="L37" i="4"/>
  <c r="C41" i="4"/>
  <c r="D40" i="4"/>
  <c r="AH38" i="4" l="1"/>
  <c r="AI38" i="4" s="1"/>
  <c r="AN38" i="4"/>
  <c r="AO38" i="4" s="1"/>
  <c r="W35" i="4"/>
  <c r="X35" i="4" s="1"/>
  <c r="Q35" i="4"/>
  <c r="R35" i="4" s="1"/>
  <c r="P36" i="4"/>
  <c r="AG39" i="4"/>
  <c r="AH39" i="4" s="1"/>
  <c r="K41" i="4"/>
  <c r="AC41" i="4"/>
  <c r="AM39" i="4"/>
  <c r="AN39" i="4" s="1"/>
  <c r="AK40" i="4"/>
  <c r="AL40" i="4" s="1"/>
  <c r="AE40" i="4"/>
  <c r="AF40" i="4" s="1"/>
  <c r="T37" i="4"/>
  <c r="U37" i="4" s="1"/>
  <c r="N37" i="4"/>
  <c r="O37" i="4" s="1"/>
  <c r="V36" i="4"/>
  <c r="E40" i="4"/>
  <c r="G40" i="4"/>
  <c r="F39" i="4"/>
  <c r="J39" i="4" s="1"/>
  <c r="L38" i="4"/>
  <c r="C42" i="4"/>
  <c r="D41" i="4"/>
  <c r="Q36" i="4" l="1"/>
  <c r="R36" i="4" s="1"/>
  <c r="W36" i="4"/>
  <c r="X36" i="4" s="1"/>
  <c r="AM40" i="4"/>
  <c r="AO39" i="4"/>
  <c r="AG40" i="4"/>
  <c r="AE41" i="4"/>
  <c r="AF41" i="4" s="1"/>
  <c r="AK41" i="4"/>
  <c r="AL41" i="4" s="1"/>
  <c r="K42" i="4"/>
  <c r="AC42" i="4"/>
  <c r="AI39" i="4"/>
  <c r="N38" i="4"/>
  <c r="O38" i="4" s="1"/>
  <c r="T38" i="4"/>
  <c r="V37" i="4"/>
  <c r="P37" i="4"/>
  <c r="F40" i="4"/>
  <c r="J40" i="4" s="1"/>
  <c r="E41" i="4"/>
  <c r="G41" i="4"/>
  <c r="L39" i="4"/>
  <c r="C43" i="4"/>
  <c r="D42" i="4"/>
  <c r="AH40" i="4" l="1"/>
  <c r="AI40" i="4" s="1"/>
  <c r="AN40" i="4"/>
  <c r="AO40" i="4" s="1"/>
  <c r="Q37" i="4"/>
  <c r="R37" i="4" s="1"/>
  <c r="W37" i="4"/>
  <c r="X37" i="4" s="1"/>
  <c r="V38" i="4"/>
  <c r="W38" i="4" s="1"/>
  <c r="U38" i="4"/>
  <c r="AK42" i="4"/>
  <c r="AL42" i="4" s="1"/>
  <c r="AE42" i="4"/>
  <c r="AF42" i="4" s="1"/>
  <c r="K43" i="4"/>
  <c r="AC43" i="4"/>
  <c r="AM41" i="4"/>
  <c r="AN41" i="4" s="1"/>
  <c r="AG41" i="4"/>
  <c r="AH41" i="4" s="1"/>
  <c r="P38" i="4"/>
  <c r="N39" i="4"/>
  <c r="O39" i="4" s="1"/>
  <c r="T39" i="4"/>
  <c r="U39" i="4" s="1"/>
  <c r="E42" i="4"/>
  <c r="G42" i="4"/>
  <c r="F41" i="4"/>
  <c r="J41" i="4" s="1"/>
  <c r="L40" i="4"/>
  <c r="C44" i="4"/>
  <c r="D43" i="4"/>
  <c r="Q38" i="4" l="1"/>
  <c r="R38" i="4" s="1"/>
  <c r="AO41" i="4"/>
  <c r="AI41" i="4"/>
  <c r="X38" i="4"/>
  <c r="AG42" i="4"/>
  <c r="AM42" i="4"/>
  <c r="K44" i="4"/>
  <c r="AC44" i="4"/>
  <c r="AK43" i="4"/>
  <c r="AL43" i="4" s="1"/>
  <c r="AE43" i="4"/>
  <c r="AF43" i="4" s="1"/>
  <c r="P39" i="4"/>
  <c r="N40" i="4"/>
  <c r="O40" i="4" s="1"/>
  <c r="T40" i="4"/>
  <c r="U40" i="4" s="1"/>
  <c r="V39" i="4"/>
  <c r="E43" i="4"/>
  <c r="G43" i="4"/>
  <c r="L41" i="4"/>
  <c r="F42" i="4"/>
  <c r="J42" i="4" s="1"/>
  <c r="C45" i="4"/>
  <c r="D44" i="4"/>
  <c r="AN42" i="4" l="1"/>
  <c r="AO42" i="4" s="1"/>
  <c r="AH42" i="4"/>
  <c r="AI42" i="4" s="1"/>
  <c r="Q39" i="4"/>
  <c r="R39" i="4" s="1"/>
  <c r="W39" i="4"/>
  <c r="X39" i="4" s="1"/>
  <c r="AM43" i="4"/>
  <c r="AG43" i="4"/>
  <c r="AH43" i="4" s="1"/>
  <c r="K45" i="4"/>
  <c r="AC45" i="4"/>
  <c r="AK44" i="4"/>
  <c r="AL44" i="4" s="1"/>
  <c r="AE44" i="4"/>
  <c r="AF44" i="4" s="1"/>
  <c r="N41" i="4"/>
  <c r="O41" i="4" s="1"/>
  <c r="T41" i="4"/>
  <c r="U41" i="4" s="1"/>
  <c r="V40" i="4"/>
  <c r="P40" i="4"/>
  <c r="Q40" i="4" s="1"/>
  <c r="E44" i="4"/>
  <c r="G44" i="4"/>
  <c r="L42" i="4"/>
  <c r="F43" i="4"/>
  <c r="J43" i="4" s="1"/>
  <c r="C46" i="4"/>
  <c r="D45" i="4"/>
  <c r="AN43" i="4" l="1"/>
  <c r="AO43" i="4" s="1"/>
  <c r="W40" i="4"/>
  <c r="X40" i="4" s="1"/>
  <c r="AG44" i="4"/>
  <c r="AM44" i="4"/>
  <c r="AN44" i="4" s="1"/>
  <c r="K46" i="4"/>
  <c r="AC46" i="4"/>
  <c r="AK45" i="4"/>
  <c r="AL45" i="4" s="1"/>
  <c r="AE45" i="4"/>
  <c r="AF45" i="4" s="1"/>
  <c r="AI43" i="4"/>
  <c r="P41" i="4"/>
  <c r="N42" i="4"/>
  <c r="O42" i="4" s="1"/>
  <c r="T42" i="4"/>
  <c r="U42" i="4" s="1"/>
  <c r="R40" i="4"/>
  <c r="V41" i="4"/>
  <c r="E45" i="4"/>
  <c r="G45" i="4"/>
  <c r="L43" i="4"/>
  <c r="F44" i="4"/>
  <c r="J44" i="4" s="1"/>
  <c r="C47" i="4"/>
  <c r="D46" i="4"/>
  <c r="AH44" i="4" l="1"/>
  <c r="AI44" i="4" s="1"/>
  <c r="Q41" i="4"/>
  <c r="R41" i="4" s="1"/>
  <c r="W41" i="4"/>
  <c r="X41" i="4" s="1"/>
  <c r="AO44" i="4"/>
  <c r="K47" i="4"/>
  <c r="AC47" i="4"/>
  <c r="AM45" i="4"/>
  <c r="AN45" i="4" s="1"/>
  <c r="AK46" i="4"/>
  <c r="AL46" i="4" s="1"/>
  <c r="AE46" i="4"/>
  <c r="AF46" i="4" s="1"/>
  <c r="AG45" i="4"/>
  <c r="AH45" i="4" s="1"/>
  <c r="P42" i="4"/>
  <c r="N43" i="4"/>
  <c r="O43" i="4" s="1"/>
  <c r="T43" i="4"/>
  <c r="U43" i="4" s="1"/>
  <c r="V42" i="4"/>
  <c r="E46" i="4"/>
  <c r="G46" i="4"/>
  <c r="L44" i="4"/>
  <c r="F45" i="4"/>
  <c r="J45" i="4" s="1"/>
  <c r="C48" i="4"/>
  <c r="D47" i="4"/>
  <c r="W42" i="4" l="1"/>
  <c r="X42" i="4" s="1"/>
  <c r="Q42" i="4"/>
  <c r="R42" i="4" s="1"/>
  <c r="AI45" i="4"/>
  <c r="AM46" i="4"/>
  <c r="AO45" i="4"/>
  <c r="K48" i="4"/>
  <c r="AC48" i="4"/>
  <c r="AG46" i="4"/>
  <c r="AE47" i="4"/>
  <c r="AF47" i="4" s="1"/>
  <c r="AK47" i="4"/>
  <c r="AL47" i="4" s="1"/>
  <c r="P43" i="4"/>
  <c r="T44" i="4"/>
  <c r="U44" i="4" s="1"/>
  <c r="N44" i="4"/>
  <c r="O44" i="4" s="1"/>
  <c r="V43" i="4"/>
  <c r="F46" i="4"/>
  <c r="J46" i="4" s="1"/>
  <c r="E47" i="4"/>
  <c r="G47" i="4"/>
  <c r="L45" i="4"/>
  <c r="C49" i="4"/>
  <c r="D48" i="4"/>
  <c r="AH46" i="4" l="1"/>
  <c r="AI46" i="4" s="1"/>
  <c r="AN46" i="4"/>
  <c r="AO46" i="4" s="1"/>
  <c r="W43" i="4"/>
  <c r="X43" i="4" s="1"/>
  <c r="Q43" i="4"/>
  <c r="R43" i="4" s="1"/>
  <c r="AM47" i="4"/>
  <c r="AN47" i="4" s="1"/>
  <c r="AG47" i="4"/>
  <c r="AH47" i="4" s="1"/>
  <c r="K49" i="4"/>
  <c r="AC49" i="4"/>
  <c r="AK48" i="4"/>
  <c r="AL48" i="4" s="1"/>
  <c r="AE48" i="4"/>
  <c r="AF48" i="4" s="1"/>
  <c r="P44" i="4"/>
  <c r="V44" i="4"/>
  <c r="T45" i="4"/>
  <c r="U45" i="4" s="1"/>
  <c r="N45" i="4"/>
  <c r="O45" i="4" s="1"/>
  <c r="E48" i="4"/>
  <c r="G48" i="4"/>
  <c r="F47" i="4"/>
  <c r="J47" i="4" s="1"/>
  <c r="L46" i="4"/>
  <c r="C50" i="4"/>
  <c r="D49" i="4"/>
  <c r="W44" i="4" l="1"/>
  <c r="X44" i="4" s="1"/>
  <c r="Q44" i="4"/>
  <c r="R44" i="4" s="1"/>
  <c r="AI47" i="4"/>
  <c r="AM48" i="4"/>
  <c r="AG48" i="4"/>
  <c r="K50" i="4"/>
  <c r="AC50" i="4"/>
  <c r="AK49" i="4"/>
  <c r="AL49" i="4" s="1"/>
  <c r="AE49" i="4"/>
  <c r="AF49" i="4" s="1"/>
  <c r="AO47" i="4"/>
  <c r="V45" i="4"/>
  <c r="T46" i="4"/>
  <c r="U46" i="4" s="1"/>
  <c r="N46" i="4"/>
  <c r="O46" i="4" s="1"/>
  <c r="P45" i="4"/>
  <c r="Q45" i="4" s="1"/>
  <c r="E49" i="4"/>
  <c r="G49" i="4"/>
  <c r="L47" i="4"/>
  <c r="F48" i="4"/>
  <c r="J48" i="4" s="1"/>
  <c r="C51" i="4"/>
  <c r="D50" i="4"/>
  <c r="AH48" i="4" l="1"/>
  <c r="AI48" i="4" s="1"/>
  <c r="AN48" i="4"/>
  <c r="AO48" i="4" s="1"/>
  <c r="W45" i="4"/>
  <c r="X45" i="4" s="1"/>
  <c r="AM49" i="4"/>
  <c r="AG49" i="4"/>
  <c r="K51" i="4"/>
  <c r="AC51" i="4"/>
  <c r="AK50" i="4"/>
  <c r="AL50" i="4" s="1"/>
  <c r="AE50" i="4"/>
  <c r="AF50" i="4" s="1"/>
  <c r="R45" i="4"/>
  <c r="P46" i="4"/>
  <c r="V46" i="4"/>
  <c r="T47" i="4"/>
  <c r="U47" i="4" s="1"/>
  <c r="N47" i="4"/>
  <c r="O47" i="4" s="1"/>
  <c r="E50" i="4"/>
  <c r="G50" i="4"/>
  <c r="L48" i="4"/>
  <c r="F49" i="4"/>
  <c r="J49" i="4" s="1"/>
  <c r="C52" i="4"/>
  <c r="D51" i="4"/>
  <c r="AH49" i="4" l="1"/>
  <c r="AI49" i="4" s="1"/>
  <c r="AN49" i="4"/>
  <c r="AO49" i="4" s="1"/>
  <c r="W46" i="4"/>
  <c r="X46" i="4" s="1"/>
  <c r="Q46" i="4"/>
  <c r="R46" i="4" s="1"/>
  <c r="AG50" i="4"/>
  <c r="K52" i="4"/>
  <c r="AC52" i="4"/>
  <c r="AM50" i="4"/>
  <c r="AN50" i="4" s="1"/>
  <c r="AK51" i="4"/>
  <c r="AL51" i="4" s="1"/>
  <c r="AE51" i="4"/>
  <c r="AF51" i="4" s="1"/>
  <c r="P47" i="4"/>
  <c r="T48" i="4"/>
  <c r="U48" i="4" s="1"/>
  <c r="N48" i="4"/>
  <c r="O48" i="4" s="1"/>
  <c r="V47" i="4"/>
  <c r="E51" i="4"/>
  <c r="G51" i="4"/>
  <c r="L49" i="4"/>
  <c r="F50" i="4"/>
  <c r="J50" i="4" s="1"/>
  <c r="C53" i="4"/>
  <c r="D52" i="4"/>
  <c r="AH50" i="4" l="1"/>
  <c r="AI50" i="4" s="1"/>
  <c r="Q47" i="4"/>
  <c r="R47" i="4" s="1"/>
  <c r="W47" i="4"/>
  <c r="X47" i="4" s="1"/>
  <c r="AO50" i="4"/>
  <c r="AG51" i="4"/>
  <c r="AH51" i="4" s="1"/>
  <c r="AM51" i="4"/>
  <c r="AN51" i="4" s="1"/>
  <c r="K53" i="4"/>
  <c r="AC53" i="4"/>
  <c r="AK52" i="4"/>
  <c r="AL52" i="4" s="1"/>
  <c r="AE52" i="4"/>
  <c r="AF52" i="4" s="1"/>
  <c r="T49" i="4"/>
  <c r="U49" i="4" s="1"/>
  <c r="N49" i="4"/>
  <c r="O49" i="4" s="1"/>
  <c r="P48" i="4"/>
  <c r="Q48" i="4" s="1"/>
  <c r="V48" i="4"/>
  <c r="E52" i="4"/>
  <c r="G52" i="4"/>
  <c r="L50" i="4"/>
  <c r="F51" i="4"/>
  <c r="J51" i="4" s="1"/>
  <c r="C54" i="4"/>
  <c r="D53" i="4"/>
  <c r="W48" i="4" l="1"/>
  <c r="X48" i="4" s="1"/>
  <c r="AO51" i="4"/>
  <c r="AM52" i="4"/>
  <c r="V49" i="4"/>
  <c r="AG52" i="4"/>
  <c r="K54" i="4"/>
  <c r="AC54" i="4"/>
  <c r="AK53" i="4"/>
  <c r="AL53" i="4" s="1"/>
  <c r="AE53" i="4"/>
  <c r="AF53" i="4" s="1"/>
  <c r="AI51" i="4"/>
  <c r="P49" i="4"/>
  <c r="N50" i="4"/>
  <c r="O50" i="4" s="1"/>
  <c r="T50" i="4"/>
  <c r="R48" i="4"/>
  <c r="E53" i="4"/>
  <c r="G53" i="4"/>
  <c r="L51" i="4"/>
  <c r="F52" i="4"/>
  <c r="J52" i="4" s="1"/>
  <c r="C55" i="4"/>
  <c r="D54" i="4"/>
  <c r="AH52" i="4" l="1"/>
  <c r="AI52" i="4" s="1"/>
  <c r="AN52" i="4"/>
  <c r="AO52" i="4" s="1"/>
  <c r="Q49" i="4"/>
  <c r="R49" i="4" s="1"/>
  <c r="W49" i="4"/>
  <c r="X49" i="4" s="1"/>
  <c r="V50" i="4"/>
  <c r="W50" i="4" s="1"/>
  <c r="U50" i="4"/>
  <c r="K55" i="4"/>
  <c r="AC55" i="4"/>
  <c r="AG53" i="4"/>
  <c r="AH53" i="4" s="1"/>
  <c r="AM53" i="4"/>
  <c r="AK54" i="4"/>
  <c r="AL54" i="4" s="1"/>
  <c r="AE54" i="4"/>
  <c r="AF54" i="4" s="1"/>
  <c r="N51" i="4"/>
  <c r="O51" i="4" s="1"/>
  <c r="T51" i="4"/>
  <c r="U51" i="4" s="1"/>
  <c r="P50" i="4"/>
  <c r="E54" i="4"/>
  <c r="G54" i="4"/>
  <c r="L52" i="4"/>
  <c r="F53" i="4"/>
  <c r="J53" i="4" s="1"/>
  <c r="C56" i="4"/>
  <c r="D55" i="4"/>
  <c r="AN53" i="4" l="1"/>
  <c r="AO53" i="4" s="1"/>
  <c r="Q50" i="4"/>
  <c r="R50" i="4" s="1"/>
  <c r="AG54" i="4"/>
  <c r="AI53" i="4"/>
  <c r="X50" i="4"/>
  <c r="AM54" i="4"/>
  <c r="K56" i="4"/>
  <c r="AC56" i="4"/>
  <c r="AE55" i="4"/>
  <c r="AF55" i="4" s="1"/>
  <c r="AK55" i="4"/>
  <c r="AL55" i="4" s="1"/>
  <c r="V51" i="4"/>
  <c r="P51" i="4"/>
  <c r="N52" i="4"/>
  <c r="O52" i="4" s="1"/>
  <c r="T52" i="4"/>
  <c r="U52" i="4" s="1"/>
  <c r="E55" i="4"/>
  <c r="G55" i="4"/>
  <c r="L53" i="4"/>
  <c r="F54" i="4"/>
  <c r="J54" i="4" s="1"/>
  <c r="C57" i="4"/>
  <c r="D56" i="4"/>
  <c r="AN54" i="4" l="1"/>
  <c r="AO54" i="4" s="1"/>
  <c r="AH54" i="4"/>
  <c r="AI54" i="4" s="1"/>
  <c r="Q51" i="4"/>
  <c r="R51" i="4" s="1"/>
  <c r="W51" i="4"/>
  <c r="X51" i="4" s="1"/>
  <c r="AM55" i="4"/>
  <c r="K57" i="4"/>
  <c r="AC57" i="4"/>
  <c r="AG55" i="4"/>
  <c r="AH55" i="4" s="1"/>
  <c r="AK56" i="4"/>
  <c r="AL56" i="4" s="1"/>
  <c r="AE56" i="4"/>
  <c r="AF56" i="4" s="1"/>
  <c r="P52" i="4"/>
  <c r="N53" i="4"/>
  <c r="O53" i="4" s="1"/>
  <c r="T53" i="4"/>
  <c r="U53" i="4" s="1"/>
  <c r="V52" i="4"/>
  <c r="E56" i="4"/>
  <c r="G56" i="4"/>
  <c r="L54" i="4"/>
  <c r="F55" i="4"/>
  <c r="J55" i="4" s="1"/>
  <c r="C58" i="4"/>
  <c r="D57" i="4"/>
  <c r="AN55" i="4" l="1"/>
  <c r="AO55" i="4" s="1"/>
  <c r="Q52" i="4"/>
  <c r="R52" i="4" s="1"/>
  <c r="W52" i="4"/>
  <c r="X52" i="4" s="1"/>
  <c r="AG56" i="4"/>
  <c r="V53" i="4"/>
  <c r="K58" i="4"/>
  <c r="AC58" i="4"/>
  <c r="AM56" i="4"/>
  <c r="AN56" i="4" s="1"/>
  <c r="AI55" i="4"/>
  <c r="AK57" i="4"/>
  <c r="AL57" i="4" s="1"/>
  <c r="AE57" i="4"/>
  <c r="AF57" i="4" s="1"/>
  <c r="P53" i="4"/>
  <c r="N54" i="4"/>
  <c r="O54" i="4" s="1"/>
  <c r="T54" i="4"/>
  <c r="U54" i="4" s="1"/>
  <c r="E57" i="4"/>
  <c r="G57" i="4"/>
  <c r="L55" i="4"/>
  <c r="F56" i="4"/>
  <c r="J56" i="4" s="1"/>
  <c r="C59" i="4"/>
  <c r="D58" i="4"/>
  <c r="AH56" i="4" l="1"/>
  <c r="AI56" i="4" s="1"/>
  <c r="W53" i="4"/>
  <c r="X53" i="4" s="1"/>
  <c r="Q53" i="4"/>
  <c r="R53" i="4" s="1"/>
  <c r="AM57" i="4"/>
  <c r="AO56" i="4"/>
  <c r="AG57" i="4"/>
  <c r="AH57" i="4" s="1"/>
  <c r="K59" i="4"/>
  <c r="AC59" i="4"/>
  <c r="AE58" i="4"/>
  <c r="AF58" i="4" s="1"/>
  <c r="AK58" i="4"/>
  <c r="AL58" i="4" s="1"/>
  <c r="P54" i="4"/>
  <c r="V54" i="4"/>
  <c r="T55" i="4"/>
  <c r="U55" i="4" s="1"/>
  <c r="N55" i="4"/>
  <c r="O55" i="4" s="1"/>
  <c r="E58" i="4"/>
  <c r="G58" i="4"/>
  <c r="L56" i="4"/>
  <c r="F57" i="4"/>
  <c r="J57" i="4" s="1"/>
  <c r="C60" i="4"/>
  <c r="D59" i="4"/>
  <c r="AN57" i="4" l="1"/>
  <c r="AO57" i="4" s="1"/>
  <c r="W54" i="4"/>
  <c r="X54" i="4" s="1"/>
  <c r="Q54" i="4"/>
  <c r="R54" i="4" s="1"/>
  <c r="AG58" i="4"/>
  <c r="K60" i="4"/>
  <c r="AC60" i="4"/>
  <c r="AM58" i="4"/>
  <c r="AE59" i="4"/>
  <c r="AF59" i="4" s="1"/>
  <c r="AK59" i="4"/>
  <c r="AL59" i="4" s="1"/>
  <c r="P55" i="4"/>
  <c r="AI57" i="4"/>
  <c r="V55" i="4"/>
  <c r="T56" i="4"/>
  <c r="U56" i="4" s="1"/>
  <c r="N56" i="4"/>
  <c r="O56" i="4" s="1"/>
  <c r="F58" i="4"/>
  <c r="J58" i="4" s="1"/>
  <c r="E59" i="4"/>
  <c r="G59" i="4"/>
  <c r="L57" i="4"/>
  <c r="C61" i="4"/>
  <c r="D60" i="4"/>
  <c r="AN58" i="4" l="1"/>
  <c r="AO58" i="4" s="1"/>
  <c r="AH58" i="4"/>
  <c r="AI58" i="4" s="1"/>
  <c r="Q55" i="4"/>
  <c r="R55" i="4" s="1"/>
  <c r="W55" i="4"/>
  <c r="X55" i="4" s="1"/>
  <c r="AM59" i="4"/>
  <c r="AN59" i="4" s="1"/>
  <c r="AG59" i="4"/>
  <c r="AH59" i="4" s="1"/>
  <c r="K61" i="4"/>
  <c r="AC61" i="4"/>
  <c r="AK60" i="4"/>
  <c r="AL60" i="4" s="1"/>
  <c r="AE60" i="4"/>
  <c r="AF60" i="4" s="1"/>
  <c r="T57" i="4"/>
  <c r="U57" i="4" s="1"/>
  <c r="N57" i="4"/>
  <c r="O57" i="4" s="1"/>
  <c r="P56" i="4"/>
  <c r="Q56" i="4" s="1"/>
  <c r="V56" i="4"/>
  <c r="E60" i="4"/>
  <c r="G60" i="4"/>
  <c r="F59" i="4"/>
  <c r="J59" i="4" s="1"/>
  <c r="L58" i="4"/>
  <c r="C62" i="4"/>
  <c r="D61" i="4"/>
  <c r="W56" i="4" l="1"/>
  <c r="X56" i="4" s="1"/>
  <c r="AI59" i="4"/>
  <c r="AG60" i="4"/>
  <c r="AM60" i="4"/>
  <c r="K62" i="4"/>
  <c r="AC62" i="4"/>
  <c r="AK61" i="4"/>
  <c r="AL61" i="4" s="1"/>
  <c r="AE61" i="4"/>
  <c r="AF61" i="4" s="1"/>
  <c r="AO59" i="4"/>
  <c r="R56" i="4"/>
  <c r="T58" i="4"/>
  <c r="U58" i="4" s="1"/>
  <c r="N58" i="4"/>
  <c r="O58" i="4" s="1"/>
  <c r="V57" i="4"/>
  <c r="P57" i="4"/>
  <c r="E61" i="4"/>
  <c r="G61" i="4"/>
  <c r="L59" i="4"/>
  <c r="F60" i="4"/>
  <c r="J60" i="4" s="1"/>
  <c r="C63" i="4"/>
  <c r="D62" i="4"/>
  <c r="AN60" i="4" l="1"/>
  <c r="AO60" i="4" s="1"/>
  <c r="AH60" i="4"/>
  <c r="AI60" i="4" s="1"/>
  <c r="Q57" i="4"/>
  <c r="R57" i="4" s="1"/>
  <c r="W57" i="4"/>
  <c r="X57" i="4" s="1"/>
  <c r="AG61" i="4"/>
  <c r="AM61" i="4"/>
  <c r="K63" i="4"/>
  <c r="AC63" i="4"/>
  <c r="AK62" i="4"/>
  <c r="AL62" i="4" s="1"/>
  <c r="AE62" i="4"/>
  <c r="AF62" i="4" s="1"/>
  <c r="P58" i="4"/>
  <c r="T59" i="4"/>
  <c r="U59" i="4" s="1"/>
  <c r="N59" i="4"/>
  <c r="O59" i="4" s="1"/>
  <c r="V58" i="4"/>
  <c r="W58" i="4" s="1"/>
  <c r="E62" i="4"/>
  <c r="G62" i="4"/>
  <c r="L60" i="4"/>
  <c r="F61" i="4"/>
  <c r="J61" i="4" s="1"/>
  <c r="C64" i="4"/>
  <c r="D63" i="4"/>
  <c r="AN61" i="4" l="1"/>
  <c r="AO61" i="4" s="1"/>
  <c r="AH61" i="4"/>
  <c r="AI61" i="4" s="1"/>
  <c r="Q58" i="4"/>
  <c r="R58" i="4" s="1"/>
  <c r="AG62" i="4"/>
  <c r="P59" i="4"/>
  <c r="K64" i="4"/>
  <c r="AC64" i="4"/>
  <c r="AM62" i="4"/>
  <c r="AN62" i="4" s="1"/>
  <c r="AE63" i="4"/>
  <c r="AF63" i="4" s="1"/>
  <c r="AK63" i="4"/>
  <c r="AL63" i="4" s="1"/>
  <c r="V59" i="4"/>
  <c r="N60" i="4"/>
  <c r="O60" i="4" s="1"/>
  <c r="T60" i="4"/>
  <c r="U60" i="4" s="1"/>
  <c r="X58" i="4"/>
  <c r="F62" i="4"/>
  <c r="J62" i="4" s="1"/>
  <c r="E63" i="4"/>
  <c r="G63" i="4"/>
  <c r="L61" i="4"/>
  <c r="C65" i="4"/>
  <c r="D64" i="4"/>
  <c r="AH62" i="4" l="1"/>
  <c r="AI62" i="4" s="1"/>
  <c r="W59" i="4"/>
  <c r="X59" i="4" s="1"/>
  <c r="Q59" i="4"/>
  <c r="R59" i="4" s="1"/>
  <c r="AO62" i="4"/>
  <c r="AM63" i="4"/>
  <c r="AN63" i="4" s="1"/>
  <c r="AG63" i="4"/>
  <c r="AH63" i="4" s="1"/>
  <c r="K65" i="4"/>
  <c r="AC65" i="4"/>
  <c r="AK64" i="4"/>
  <c r="AL64" i="4" s="1"/>
  <c r="AE64" i="4"/>
  <c r="AF64" i="4" s="1"/>
  <c r="P60" i="4"/>
  <c r="T61" i="4"/>
  <c r="U61" i="4" s="1"/>
  <c r="N61" i="4"/>
  <c r="O61" i="4" s="1"/>
  <c r="V60" i="4"/>
  <c r="E64" i="4"/>
  <c r="G64" i="4"/>
  <c r="F63" i="4"/>
  <c r="J63" i="4" s="1"/>
  <c r="L62" i="4"/>
  <c r="C66" i="4"/>
  <c r="D65" i="4"/>
  <c r="W60" i="4" l="1"/>
  <c r="X60" i="4" s="1"/>
  <c r="Q60" i="4"/>
  <c r="R60" i="4" s="1"/>
  <c r="AI63" i="4"/>
  <c r="AM64" i="4"/>
  <c r="AG64" i="4"/>
  <c r="K66" i="4"/>
  <c r="AC66" i="4"/>
  <c r="AK65" i="4"/>
  <c r="AL65" i="4" s="1"/>
  <c r="AE65" i="4"/>
  <c r="AF65" i="4" s="1"/>
  <c r="AO63" i="4"/>
  <c r="N62" i="4"/>
  <c r="O62" i="4" s="1"/>
  <c r="T62" i="4"/>
  <c r="U62" i="4" s="1"/>
  <c r="V61" i="4"/>
  <c r="P61" i="4"/>
  <c r="E65" i="4"/>
  <c r="G65" i="4"/>
  <c r="L63" i="4"/>
  <c r="F64" i="4"/>
  <c r="J64" i="4" s="1"/>
  <c r="C67" i="4"/>
  <c r="D66" i="4"/>
  <c r="AH64" i="4" l="1"/>
  <c r="AI64" i="4" s="1"/>
  <c r="AN64" i="4"/>
  <c r="AO64" i="4" s="1"/>
  <c r="Q61" i="4"/>
  <c r="R61" i="4" s="1"/>
  <c r="W61" i="4"/>
  <c r="X61" i="4" s="1"/>
  <c r="AM65" i="4"/>
  <c r="AN65" i="4" s="1"/>
  <c r="K67" i="4"/>
  <c r="AC67" i="4"/>
  <c r="AK66" i="4"/>
  <c r="AL66" i="4" s="1"/>
  <c r="AE66" i="4"/>
  <c r="AF66" i="4" s="1"/>
  <c r="AG65" i="4"/>
  <c r="AH65" i="4" s="1"/>
  <c r="N63" i="4"/>
  <c r="O63" i="4" s="1"/>
  <c r="T63" i="4"/>
  <c r="U63" i="4" s="1"/>
  <c r="V62" i="4"/>
  <c r="P62" i="4"/>
  <c r="Q62" i="4" s="1"/>
  <c r="E66" i="4"/>
  <c r="G66" i="4"/>
  <c r="L64" i="4"/>
  <c r="F65" i="4"/>
  <c r="J65" i="4" s="1"/>
  <c r="C68" i="4"/>
  <c r="D67" i="4"/>
  <c r="W62" i="4" l="1"/>
  <c r="X62" i="4" s="1"/>
  <c r="AI65" i="4"/>
  <c r="K68" i="4"/>
  <c r="AC68" i="4"/>
  <c r="AG66" i="4"/>
  <c r="AH66" i="4" s="1"/>
  <c r="AK67" i="4"/>
  <c r="AL67" i="4" s="1"/>
  <c r="AE67" i="4"/>
  <c r="AF67" i="4" s="1"/>
  <c r="R62" i="4"/>
  <c r="AO65" i="4"/>
  <c r="AM66" i="4"/>
  <c r="N64" i="4"/>
  <c r="O64" i="4" s="1"/>
  <c r="T64" i="4"/>
  <c r="U64" i="4" s="1"/>
  <c r="P63" i="4"/>
  <c r="V63" i="4"/>
  <c r="E67" i="4"/>
  <c r="G67" i="4"/>
  <c r="L65" i="4"/>
  <c r="F66" i="4"/>
  <c r="J66" i="4" s="1"/>
  <c r="C69" i="4"/>
  <c r="D68" i="4"/>
  <c r="AN66" i="4" l="1"/>
  <c r="AO66" i="4" s="1"/>
  <c r="W63" i="4"/>
  <c r="X63" i="4" s="1"/>
  <c r="Q63" i="4"/>
  <c r="R63" i="4" s="1"/>
  <c r="AI66" i="4"/>
  <c r="AM67" i="4"/>
  <c r="V64" i="4"/>
  <c r="AK68" i="4"/>
  <c r="AL68" i="4" s="1"/>
  <c r="AE68" i="4"/>
  <c r="AF68" i="4" s="1"/>
  <c r="K69" i="4"/>
  <c r="AC69" i="4"/>
  <c r="AG67" i="4"/>
  <c r="AH67" i="4" s="1"/>
  <c r="N65" i="4"/>
  <c r="O65" i="4" s="1"/>
  <c r="T65" i="4"/>
  <c r="U65" i="4" s="1"/>
  <c r="P64" i="4"/>
  <c r="E68" i="4"/>
  <c r="G68" i="4"/>
  <c r="L66" i="4"/>
  <c r="F67" i="4"/>
  <c r="J67" i="4" s="1"/>
  <c r="C70" i="4"/>
  <c r="D69" i="4"/>
  <c r="AN67" i="4" l="1"/>
  <c r="AO67" i="4" s="1"/>
  <c r="W64" i="4"/>
  <c r="X64" i="4" s="1"/>
  <c r="Q64" i="4"/>
  <c r="R64" i="4" s="1"/>
  <c r="AI67" i="4"/>
  <c r="AG68" i="4"/>
  <c r="V65" i="4"/>
  <c r="AE69" i="4"/>
  <c r="AF69" i="4" s="1"/>
  <c r="AK69" i="4"/>
  <c r="AL69" i="4" s="1"/>
  <c r="K70" i="4"/>
  <c r="AC70" i="4"/>
  <c r="AM68" i="4"/>
  <c r="AN68" i="4" s="1"/>
  <c r="T66" i="4"/>
  <c r="U66" i="4" s="1"/>
  <c r="N66" i="4"/>
  <c r="O66" i="4" s="1"/>
  <c r="P65" i="4"/>
  <c r="E69" i="4"/>
  <c r="G69" i="4"/>
  <c r="L67" i="4"/>
  <c r="F68" i="4"/>
  <c r="J68" i="4" s="1"/>
  <c r="C71" i="4"/>
  <c r="D70" i="4"/>
  <c r="AH68" i="4" l="1"/>
  <c r="AI68" i="4" s="1"/>
  <c r="W65" i="4"/>
  <c r="X65" i="4" s="1"/>
  <c r="Q65" i="4"/>
  <c r="R65" i="4" s="1"/>
  <c r="AO68" i="4"/>
  <c r="K71" i="4"/>
  <c r="AC71" i="4"/>
  <c r="AE70" i="4"/>
  <c r="AF70" i="4" s="1"/>
  <c r="AK70" i="4"/>
  <c r="AL70" i="4" s="1"/>
  <c r="AM69" i="4"/>
  <c r="AN69" i="4" s="1"/>
  <c r="AG69" i="4"/>
  <c r="AH69" i="4" s="1"/>
  <c r="P66" i="4"/>
  <c r="T67" i="4"/>
  <c r="U67" i="4" s="1"/>
  <c r="N67" i="4"/>
  <c r="O67" i="4" s="1"/>
  <c r="V66" i="4"/>
  <c r="E70" i="4"/>
  <c r="G70" i="4"/>
  <c r="L68" i="4"/>
  <c r="F69" i="4"/>
  <c r="J69" i="4" s="1"/>
  <c r="C72" i="4"/>
  <c r="D71" i="4"/>
  <c r="W66" i="4" l="1"/>
  <c r="X66" i="4" s="1"/>
  <c r="Q66" i="4"/>
  <c r="R66" i="4" s="1"/>
  <c r="AM70" i="4"/>
  <c r="AG70" i="4"/>
  <c r="AI69" i="4"/>
  <c r="AO69" i="4"/>
  <c r="AK71" i="4"/>
  <c r="AL71" i="4" s="1"/>
  <c r="AE71" i="4"/>
  <c r="AF71" i="4" s="1"/>
  <c r="K72" i="4"/>
  <c r="AC72" i="4"/>
  <c r="T68" i="4"/>
  <c r="U68" i="4" s="1"/>
  <c r="N68" i="4"/>
  <c r="O68" i="4" s="1"/>
  <c r="P67" i="4"/>
  <c r="V67" i="4"/>
  <c r="E71" i="4"/>
  <c r="G71" i="4"/>
  <c r="L69" i="4"/>
  <c r="F70" i="4"/>
  <c r="J70" i="4" s="1"/>
  <c r="C73" i="4"/>
  <c r="D72" i="4"/>
  <c r="AH70" i="4" l="1"/>
  <c r="AI70" i="4" s="1"/>
  <c r="AN70" i="4"/>
  <c r="AO70" i="4" s="1"/>
  <c r="W67" i="4"/>
  <c r="X67" i="4" s="1"/>
  <c r="Q67" i="4"/>
  <c r="R67" i="4" s="1"/>
  <c r="AK72" i="4"/>
  <c r="AL72" i="4" s="1"/>
  <c r="AE72" i="4"/>
  <c r="AF72" i="4" s="1"/>
  <c r="AG71" i="4"/>
  <c r="AH71" i="4" s="1"/>
  <c r="K73" i="4"/>
  <c r="AC73" i="4"/>
  <c r="AM71" i="4"/>
  <c r="AN71" i="4" s="1"/>
  <c r="T69" i="4"/>
  <c r="U69" i="4" s="1"/>
  <c r="N69" i="4"/>
  <c r="O69" i="4" s="1"/>
  <c r="V68" i="4"/>
  <c r="P68" i="4"/>
  <c r="F71" i="4"/>
  <c r="J71" i="4" s="1"/>
  <c r="E72" i="4"/>
  <c r="G72" i="4"/>
  <c r="L70" i="4"/>
  <c r="C74" i="4"/>
  <c r="D73" i="4"/>
  <c r="Q68" i="4" l="1"/>
  <c r="R68" i="4" s="1"/>
  <c r="W68" i="4"/>
  <c r="X68" i="4" s="1"/>
  <c r="AG72" i="4"/>
  <c r="AI71" i="4"/>
  <c r="AK73" i="4"/>
  <c r="AL73" i="4" s="1"/>
  <c r="AE73" i="4"/>
  <c r="AF73" i="4" s="1"/>
  <c r="AO71" i="4"/>
  <c r="K74" i="4"/>
  <c r="AC74" i="4"/>
  <c r="AM72" i="4"/>
  <c r="P69" i="4"/>
  <c r="T70" i="4"/>
  <c r="U70" i="4" s="1"/>
  <c r="N70" i="4"/>
  <c r="O70" i="4" s="1"/>
  <c r="V69" i="4"/>
  <c r="E73" i="4"/>
  <c r="G73" i="4"/>
  <c r="F72" i="4"/>
  <c r="J72" i="4" s="1"/>
  <c r="L71" i="4"/>
  <c r="C75" i="4"/>
  <c r="D74" i="4"/>
  <c r="AH72" i="4" l="1"/>
  <c r="AI72" i="4" s="1"/>
  <c r="AN72" i="4"/>
  <c r="AO72" i="4" s="1"/>
  <c r="W69" i="4"/>
  <c r="X69" i="4" s="1"/>
  <c r="Q69" i="4"/>
  <c r="R69" i="4" s="1"/>
  <c r="AM73" i="4"/>
  <c r="K75" i="4"/>
  <c r="AC75" i="4"/>
  <c r="AG73" i="4"/>
  <c r="AH73" i="4" s="1"/>
  <c r="AK74" i="4"/>
  <c r="AL74" i="4" s="1"/>
  <c r="AE74" i="4"/>
  <c r="AF74" i="4" s="1"/>
  <c r="T71" i="4"/>
  <c r="U71" i="4" s="1"/>
  <c r="N71" i="4"/>
  <c r="O71" i="4" s="1"/>
  <c r="V70" i="4"/>
  <c r="P70" i="4"/>
  <c r="E74" i="4"/>
  <c r="G74" i="4"/>
  <c r="L72" i="4"/>
  <c r="F73" i="4"/>
  <c r="J73" i="4" s="1"/>
  <c r="C76" i="4"/>
  <c r="D75" i="4"/>
  <c r="AN73" i="4" l="1"/>
  <c r="AO73" i="4" s="1"/>
  <c r="Q70" i="4"/>
  <c r="R70" i="4" s="1"/>
  <c r="W70" i="4"/>
  <c r="X70" i="4" s="1"/>
  <c r="AI73" i="4"/>
  <c r="K76" i="4"/>
  <c r="AC76" i="4"/>
  <c r="AG74" i="4"/>
  <c r="AM74" i="4"/>
  <c r="AN74" i="4" s="1"/>
  <c r="AE75" i="4"/>
  <c r="AF75" i="4" s="1"/>
  <c r="AK75" i="4"/>
  <c r="AL75" i="4" s="1"/>
  <c r="N72" i="4"/>
  <c r="O72" i="4" s="1"/>
  <c r="T72" i="4"/>
  <c r="U72" i="4" s="1"/>
  <c r="V71" i="4"/>
  <c r="P71" i="4"/>
  <c r="E75" i="4"/>
  <c r="G75" i="4"/>
  <c r="L73" i="4"/>
  <c r="F74" i="4"/>
  <c r="J74" i="4" s="1"/>
  <c r="C77" i="4"/>
  <c r="D76" i="4"/>
  <c r="AH74" i="4" l="1"/>
  <c r="AI74" i="4" s="1"/>
  <c r="Q71" i="4"/>
  <c r="R71" i="4" s="1"/>
  <c r="W71" i="4"/>
  <c r="X71" i="4" s="1"/>
  <c r="AO74" i="4"/>
  <c r="AM75" i="4"/>
  <c r="AN75" i="4" s="1"/>
  <c r="AG75" i="4"/>
  <c r="AH75" i="4" s="1"/>
  <c r="K77" i="4"/>
  <c r="AC77" i="4"/>
  <c r="AK76" i="4"/>
  <c r="AL76" i="4" s="1"/>
  <c r="AE76" i="4"/>
  <c r="AF76" i="4" s="1"/>
  <c r="N73" i="4"/>
  <c r="O73" i="4" s="1"/>
  <c r="T73" i="4"/>
  <c r="U73" i="4" s="1"/>
  <c r="P72" i="4"/>
  <c r="V72" i="4"/>
  <c r="F75" i="4"/>
  <c r="J75" i="4" s="1"/>
  <c r="E76" i="4"/>
  <c r="G76" i="4"/>
  <c r="L74" i="4"/>
  <c r="C78" i="4"/>
  <c r="D77" i="4"/>
  <c r="W72" i="4" l="1"/>
  <c r="X72" i="4" s="1"/>
  <c r="Q72" i="4"/>
  <c r="R72" i="4" s="1"/>
  <c r="AI75" i="4"/>
  <c r="AM76" i="4"/>
  <c r="AE77" i="4"/>
  <c r="AF77" i="4" s="1"/>
  <c r="AK77" i="4"/>
  <c r="AL77" i="4" s="1"/>
  <c r="AO75" i="4"/>
  <c r="AG76" i="4"/>
  <c r="K78" i="4"/>
  <c r="AC78" i="4"/>
  <c r="P73" i="4"/>
  <c r="V73" i="4"/>
  <c r="N74" i="4"/>
  <c r="O74" i="4" s="1"/>
  <c r="T74" i="4"/>
  <c r="E77" i="4"/>
  <c r="G77" i="4"/>
  <c r="F76" i="4"/>
  <c r="J76" i="4" s="1"/>
  <c r="L75" i="4"/>
  <c r="C79" i="4"/>
  <c r="D78" i="4"/>
  <c r="AH76" i="4" l="1"/>
  <c r="AI76" i="4" s="1"/>
  <c r="AN76" i="4"/>
  <c r="AO76" i="4" s="1"/>
  <c r="V74" i="4"/>
  <c r="W74" i="4" s="1"/>
  <c r="U74" i="4"/>
  <c r="W73" i="4"/>
  <c r="X73" i="4" s="1"/>
  <c r="Q73" i="4"/>
  <c r="R73" i="4" s="1"/>
  <c r="AM77" i="4"/>
  <c r="K79" i="4"/>
  <c r="AC79" i="4"/>
  <c r="AK78" i="4"/>
  <c r="AL78" i="4" s="1"/>
  <c r="AE78" i="4"/>
  <c r="AF78" i="4" s="1"/>
  <c r="AG77" i="4"/>
  <c r="AH77" i="4" s="1"/>
  <c r="P74" i="4"/>
  <c r="N75" i="4"/>
  <c r="O75" i="4" s="1"/>
  <c r="T75" i="4"/>
  <c r="U75" i="4" s="1"/>
  <c r="E78" i="4"/>
  <c r="G78" i="4"/>
  <c r="L76" i="4"/>
  <c r="F77" i="4"/>
  <c r="J77" i="4" s="1"/>
  <c r="C80" i="4"/>
  <c r="D79" i="4"/>
  <c r="AN77" i="4" l="1"/>
  <c r="AO77" i="4" s="1"/>
  <c r="Q74" i="4"/>
  <c r="R74" i="4" s="1"/>
  <c r="AM78" i="4"/>
  <c r="AG78" i="4"/>
  <c r="AI77" i="4"/>
  <c r="K80" i="4"/>
  <c r="AC80" i="4"/>
  <c r="AK79" i="4"/>
  <c r="AL79" i="4" s="1"/>
  <c r="AE79" i="4"/>
  <c r="AF79" i="4" s="1"/>
  <c r="X74" i="4"/>
  <c r="N76" i="4"/>
  <c r="O76" i="4" s="1"/>
  <c r="T76" i="4"/>
  <c r="U76" i="4" s="1"/>
  <c r="V75" i="4"/>
  <c r="P75" i="4"/>
  <c r="E79" i="4"/>
  <c r="G79" i="4"/>
  <c r="L77" i="4"/>
  <c r="F78" i="4"/>
  <c r="J78" i="4" s="1"/>
  <c r="C81" i="4"/>
  <c r="D80" i="4"/>
  <c r="AH78" i="4" l="1"/>
  <c r="AI78" i="4" s="1"/>
  <c r="AN78" i="4"/>
  <c r="AO78" i="4" s="1"/>
  <c r="Q75" i="4"/>
  <c r="R75" i="4" s="1"/>
  <c r="W75" i="4"/>
  <c r="X75" i="4" s="1"/>
  <c r="AM79" i="4"/>
  <c r="K81" i="4"/>
  <c r="AC81" i="4"/>
  <c r="AG79" i="4"/>
  <c r="AK80" i="4"/>
  <c r="AL80" i="4" s="1"/>
  <c r="AE80" i="4"/>
  <c r="AF80" i="4" s="1"/>
  <c r="V76" i="4"/>
  <c r="N77" i="4"/>
  <c r="O77" i="4" s="1"/>
  <c r="T77" i="4"/>
  <c r="U77" i="4" s="1"/>
  <c r="P76" i="4"/>
  <c r="Q76" i="4" s="1"/>
  <c r="F79" i="4"/>
  <c r="J79" i="4" s="1"/>
  <c r="E80" i="4"/>
  <c r="G80" i="4"/>
  <c r="L78" i="4"/>
  <c r="C82" i="4"/>
  <c r="D81" i="4"/>
  <c r="AH79" i="4" l="1"/>
  <c r="AI79" i="4" s="1"/>
  <c r="AN79" i="4"/>
  <c r="AO79" i="4" s="1"/>
  <c r="W76" i="4"/>
  <c r="X76" i="4" s="1"/>
  <c r="AG80" i="4"/>
  <c r="K82" i="4"/>
  <c r="AC82" i="4"/>
  <c r="AM80" i="4"/>
  <c r="AN80" i="4" s="1"/>
  <c r="AE81" i="4"/>
  <c r="AF81" i="4" s="1"/>
  <c r="AK81" i="4"/>
  <c r="AL81" i="4" s="1"/>
  <c r="V77" i="4"/>
  <c r="P77" i="4"/>
  <c r="N78" i="4"/>
  <c r="O78" i="4" s="1"/>
  <c r="T78" i="4"/>
  <c r="U78" i="4" s="1"/>
  <c r="R76" i="4"/>
  <c r="E81" i="4"/>
  <c r="G81" i="4"/>
  <c r="F80" i="4"/>
  <c r="J80" i="4" s="1"/>
  <c r="L79" i="4"/>
  <c r="C83" i="4"/>
  <c r="D82" i="4"/>
  <c r="AH80" i="4" l="1"/>
  <c r="AI80" i="4" s="1"/>
  <c r="Q77" i="4"/>
  <c r="R77" i="4" s="1"/>
  <c r="W77" i="4"/>
  <c r="X77" i="4" s="1"/>
  <c r="AO80" i="4"/>
  <c r="AG81" i="4"/>
  <c r="AH81" i="4" s="1"/>
  <c r="AM81" i="4"/>
  <c r="AN81" i="4" s="1"/>
  <c r="AK82" i="4"/>
  <c r="AL82" i="4" s="1"/>
  <c r="AE82" i="4"/>
  <c r="AF82" i="4" s="1"/>
  <c r="K83" i="4"/>
  <c r="AC83" i="4"/>
  <c r="P78" i="4"/>
  <c r="N79" i="4"/>
  <c r="O79" i="4" s="1"/>
  <c r="T79" i="4"/>
  <c r="U79" i="4" s="1"/>
  <c r="V78" i="4"/>
  <c r="L80" i="4"/>
  <c r="E82" i="4"/>
  <c r="G82" i="4"/>
  <c r="F81" i="4"/>
  <c r="J81" i="4" s="1"/>
  <c r="C84" i="4"/>
  <c r="D83" i="4"/>
  <c r="W78" i="4" l="1"/>
  <c r="X78" i="4" s="1"/>
  <c r="Q78" i="4"/>
  <c r="R78" i="4" s="1"/>
  <c r="AM82" i="4"/>
  <c r="AG82" i="4"/>
  <c r="AO81" i="4"/>
  <c r="AK83" i="4"/>
  <c r="AL83" i="4" s="1"/>
  <c r="AE83" i="4"/>
  <c r="AF83" i="4" s="1"/>
  <c r="K84" i="4"/>
  <c r="AC84" i="4"/>
  <c r="AI81" i="4"/>
  <c r="P79" i="4"/>
  <c r="T80" i="4"/>
  <c r="U80" i="4" s="1"/>
  <c r="N80" i="4"/>
  <c r="O80" i="4" s="1"/>
  <c r="V79" i="4"/>
  <c r="E83" i="4"/>
  <c r="G83" i="4"/>
  <c r="L81" i="4"/>
  <c r="F82" i="4"/>
  <c r="J82" i="4" s="1"/>
  <c r="C85" i="4"/>
  <c r="D84" i="4"/>
  <c r="AH82" i="4" l="1"/>
  <c r="AI82" i="4" s="1"/>
  <c r="AN82" i="4"/>
  <c r="AO82" i="4" s="1"/>
  <c r="W79" i="4"/>
  <c r="X79" i="4" s="1"/>
  <c r="Q79" i="4"/>
  <c r="R79" i="4" s="1"/>
  <c r="AK84" i="4"/>
  <c r="AL84" i="4" s="1"/>
  <c r="AE84" i="4"/>
  <c r="AF84" i="4" s="1"/>
  <c r="P80" i="4"/>
  <c r="K85" i="4"/>
  <c r="AC85" i="4"/>
  <c r="AM83" i="4"/>
  <c r="AG83" i="4"/>
  <c r="AH83" i="4" s="1"/>
  <c r="T81" i="4"/>
  <c r="U81" i="4" s="1"/>
  <c r="N81" i="4"/>
  <c r="O81" i="4" s="1"/>
  <c r="V80" i="4"/>
  <c r="F83" i="4"/>
  <c r="J83" i="4" s="1"/>
  <c r="E84" i="4"/>
  <c r="G84" i="4"/>
  <c r="L82" i="4"/>
  <c r="C86" i="4"/>
  <c r="D85" i="4"/>
  <c r="AN83" i="4" l="1"/>
  <c r="AO83" i="4" s="1"/>
  <c r="Q80" i="4"/>
  <c r="R80" i="4" s="1"/>
  <c r="W80" i="4"/>
  <c r="X80" i="4" s="1"/>
  <c r="AI83" i="4"/>
  <c r="K86" i="4"/>
  <c r="AC86" i="4"/>
  <c r="AK85" i="4"/>
  <c r="AL85" i="4" s="1"/>
  <c r="AE85" i="4"/>
  <c r="AF85" i="4" s="1"/>
  <c r="AM84" i="4"/>
  <c r="AG84" i="4"/>
  <c r="AH84" i="4" s="1"/>
  <c r="T82" i="4"/>
  <c r="U82" i="4" s="1"/>
  <c r="N82" i="4"/>
  <c r="O82" i="4" s="1"/>
  <c r="P81" i="4"/>
  <c r="Q81" i="4" s="1"/>
  <c r="V81" i="4"/>
  <c r="E85" i="4"/>
  <c r="G85" i="4"/>
  <c r="F84" i="4"/>
  <c r="J84" i="4" s="1"/>
  <c r="L83" i="4"/>
  <c r="C87" i="4"/>
  <c r="D86" i="4"/>
  <c r="AN84" i="4" l="1"/>
  <c r="AO84" i="4" s="1"/>
  <c r="W81" i="4"/>
  <c r="X81" i="4" s="1"/>
  <c r="AM85" i="4"/>
  <c r="AG85" i="4"/>
  <c r="AI84" i="4"/>
  <c r="K87" i="4"/>
  <c r="AC87" i="4"/>
  <c r="AE86" i="4"/>
  <c r="AF86" i="4" s="1"/>
  <c r="AK86" i="4"/>
  <c r="AL86" i="4" s="1"/>
  <c r="R81" i="4"/>
  <c r="T83" i="4"/>
  <c r="U83" i="4" s="1"/>
  <c r="N83" i="4"/>
  <c r="O83" i="4" s="1"/>
  <c r="P82" i="4"/>
  <c r="V82" i="4"/>
  <c r="E86" i="4"/>
  <c r="G86" i="4"/>
  <c r="L84" i="4"/>
  <c r="F85" i="4"/>
  <c r="J85" i="4" s="1"/>
  <c r="C88" i="4"/>
  <c r="D87" i="4"/>
  <c r="AN85" i="4" l="1"/>
  <c r="AO85" i="4" s="1"/>
  <c r="AH85" i="4"/>
  <c r="AI85" i="4" s="1"/>
  <c r="W82" i="4"/>
  <c r="X82" i="4" s="1"/>
  <c r="Q82" i="4"/>
  <c r="R82" i="4" s="1"/>
  <c r="AG86" i="4"/>
  <c r="AK87" i="4"/>
  <c r="AL87" i="4" s="1"/>
  <c r="AE87" i="4"/>
  <c r="AF87" i="4" s="1"/>
  <c r="P83" i="4"/>
  <c r="Q83" i="4" s="1"/>
  <c r="R83" i="4" s="1"/>
  <c r="K88" i="4"/>
  <c r="AC88" i="4"/>
  <c r="AM86" i="4"/>
  <c r="AN86" i="4" s="1"/>
  <c r="T84" i="4"/>
  <c r="U84" i="4" s="1"/>
  <c r="N84" i="4"/>
  <c r="O84" i="4" s="1"/>
  <c r="V83" i="4"/>
  <c r="E87" i="4"/>
  <c r="G87" i="4"/>
  <c r="L85" i="4"/>
  <c r="F86" i="4"/>
  <c r="J86" i="4" s="1"/>
  <c r="C89" i="4"/>
  <c r="D88" i="4"/>
  <c r="AH86" i="4" l="1"/>
  <c r="AI86" i="4" s="1"/>
  <c r="W83" i="4"/>
  <c r="X83" i="4" s="1"/>
  <c r="AO86" i="4"/>
  <c r="K89" i="4"/>
  <c r="AC89" i="4"/>
  <c r="AE88" i="4"/>
  <c r="AF88" i="4" s="1"/>
  <c r="AK88" i="4"/>
  <c r="AL88" i="4" s="1"/>
  <c r="AG87" i="4"/>
  <c r="AH87" i="4" s="1"/>
  <c r="AM87" i="4"/>
  <c r="AN87" i="4" s="1"/>
  <c r="T85" i="4"/>
  <c r="U85" i="4" s="1"/>
  <c r="N85" i="4"/>
  <c r="O85" i="4" s="1"/>
  <c r="P84" i="4"/>
  <c r="Q84" i="4" s="1"/>
  <c r="V84" i="4"/>
  <c r="E88" i="4"/>
  <c r="G88" i="4"/>
  <c r="L86" i="4"/>
  <c r="F87" i="4"/>
  <c r="J87" i="4" s="1"/>
  <c r="C90" i="4"/>
  <c r="D89" i="4"/>
  <c r="W84" i="4" l="1"/>
  <c r="X84" i="4" s="1"/>
  <c r="AM88" i="4"/>
  <c r="AO87" i="4"/>
  <c r="P85" i="4"/>
  <c r="AG88" i="4"/>
  <c r="K90" i="4"/>
  <c r="AC90" i="4"/>
  <c r="AI87" i="4"/>
  <c r="AK89" i="4"/>
  <c r="AL89" i="4" s="1"/>
  <c r="AE89" i="4"/>
  <c r="AF89" i="4" s="1"/>
  <c r="N86" i="4"/>
  <c r="O86" i="4" s="1"/>
  <c r="T86" i="4"/>
  <c r="U86" i="4" s="1"/>
  <c r="R84" i="4"/>
  <c r="V85" i="4"/>
  <c r="E89" i="4"/>
  <c r="G89" i="4"/>
  <c r="L87" i="4"/>
  <c r="F88" i="4"/>
  <c r="J88" i="4" s="1"/>
  <c r="C91" i="4"/>
  <c r="D90" i="4"/>
  <c r="AH88" i="4" l="1"/>
  <c r="AI88" i="4" s="1"/>
  <c r="AN88" i="4"/>
  <c r="AO88" i="4" s="1"/>
  <c r="Q85" i="4"/>
  <c r="R85" i="4" s="1"/>
  <c r="W85" i="4"/>
  <c r="X85" i="4" s="1"/>
  <c r="AM89" i="4"/>
  <c r="AG89" i="4"/>
  <c r="AH89" i="4" s="1"/>
  <c r="K91" i="4"/>
  <c r="AC91" i="4"/>
  <c r="AK90" i="4"/>
  <c r="AL90" i="4" s="1"/>
  <c r="AE90" i="4"/>
  <c r="AF90" i="4" s="1"/>
  <c r="V86" i="4"/>
  <c r="N87" i="4"/>
  <c r="O87" i="4" s="1"/>
  <c r="T87" i="4"/>
  <c r="U87" i="4" s="1"/>
  <c r="P86" i="4"/>
  <c r="E90" i="4"/>
  <c r="G90" i="4"/>
  <c r="L88" i="4"/>
  <c r="F89" i="4"/>
  <c r="J89" i="4" s="1"/>
  <c r="C92" i="4"/>
  <c r="D91" i="4"/>
  <c r="AN89" i="4" l="1"/>
  <c r="AO89" i="4" s="1"/>
  <c r="W86" i="4"/>
  <c r="X86" i="4" s="1"/>
  <c r="Q86" i="4"/>
  <c r="R86" i="4" s="1"/>
  <c r="AG90" i="4"/>
  <c r="AK91" i="4"/>
  <c r="AL91" i="4" s="1"/>
  <c r="AE91" i="4"/>
  <c r="AF91" i="4" s="1"/>
  <c r="AM90" i="4"/>
  <c r="AI89" i="4"/>
  <c r="K92" i="4"/>
  <c r="AC92" i="4"/>
  <c r="N88" i="4"/>
  <c r="O88" i="4" s="1"/>
  <c r="T88" i="4"/>
  <c r="U88" i="4" s="1"/>
  <c r="V87" i="4"/>
  <c r="P87" i="4"/>
  <c r="E91" i="4"/>
  <c r="G91" i="4"/>
  <c r="L89" i="4"/>
  <c r="F90" i="4"/>
  <c r="J90" i="4" s="1"/>
  <c r="C93" i="4"/>
  <c r="D92" i="4"/>
  <c r="AN90" i="4" l="1"/>
  <c r="AO90" i="4" s="1"/>
  <c r="AH90" i="4"/>
  <c r="AI90" i="4" s="1"/>
  <c r="Q87" i="4"/>
  <c r="R87" i="4" s="1"/>
  <c r="W87" i="4"/>
  <c r="X87" i="4" s="1"/>
  <c r="AM91" i="4"/>
  <c r="K93" i="4"/>
  <c r="AC93" i="4"/>
  <c r="AK92" i="4"/>
  <c r="AL92" i="4" s="1"/>
  <c r="AE92" i="4"/>
  <c r="AF92" i="4" s="1"/>
  <c r="AG91" i="4"/>
  <c r="AH91" i="4" s="1"/>
  <c r="N89" i="4"/>
  <c r="O89" i="4" s="1"/>
  <c r="T89" i="4"/>
  <c r="U89" i="4" s="1"/>
  <c r="P88" i="4"/>
  <c r="V88" i="4"/>
  <c r="F91" i="4"/>
  <c r="J91" i="4" s="1"/>
  <c r="E92" i="4"/>
  <c r="G92" i="4"/>
  <c r="L90" i="4"/>
  <c r="C94" i="4"/>
  <c r="D93" i="4"/>
  <c r="AN91" i="4" l="1"/>
  <c r="AO91" i="4" s="1"/>
  <c r="W88" i="4"/>
  <c r="X88" i="4" s="1"/>
  <c r="Q88" i="4"/>
  <c r="R88" i="4" s="1"/>
  <c r="AI91" i="4"/>
  <c r="AG92" i="4"/>
  <c r="K94" i="4"/>
  <c r="AC94" i="4"/>
  <c r="AK93" i="4"/>
  <c r="AL93" i="4" s="1"/>
  <c r="AE93" i="4"/>
  <c r="AF93" i="4" s="1"/>
  <c r="AM92" i="4"/>
  <c r="AN92" i="4" s="1"/>
  <c r="P89" i="4"/>
  <c r="V89" i="4"/>
  <c r="T90" i="4"/>
  <c r="U90" i="4" s="1"/>
  <c r="N90" i="4"/>
  <c r="O90" i="4" s="1"/>
  <c r="E93" i="4"/>
  <c r="G93" i="4"/>
  <c r="F92" i="4"/>
  <c r="J92" i="4" s="1"/>
  <c r="L91" i="4"/>
  <c r="C95" i="4"/>
  <c r="D94" i="4"/>
  <c r="AH92" i="4" l="1"/>
  <c r="AI92" i="4" s="1"/>
  <c r="W89" i="4"/>
  <c r="X89" i="4" s="1"/>
  <c r="Q89" i="4"/>
  <c r="R89" i="4" s="1"/>
  <c r="AO92" i="4"/>
  <c r="P90" i="4"/>
  <c r="K95" i="4"/>
  <c r="AC95" i="4"/>
  <c r="AM93" i="4"/>
  <c r="AN93" i="4" s="1"/>
  <c r="AE94" i="4"/>
  <c r="AF94" i="4" s="1"/>
  <c r="AK94" i="4"/>
  <c r="AL94" i="4" s="1"/>
  <c r="AG93" i="4"/>
  <c r="AH93" i="4" s="1"/>
  <c r="N91" i="4"/>
  <c r="O91" i="4" s="1"/>
  <c r="T91" i="4"/>
  <c r="U91" i="4" s="1"/>
  <c r="V90" i="4"/>
  <c r="E94" i="4"/>
  <c r="G94" i="4"/>
  <c r="L92" i="4"/>
  <c r="F93" i="4"/>
  <c r="J93" i="4" s="1"/>
  <c r="C96" i="4"/>
  <c r="D95" i="4"/>
  <c r="Q90" i="4" l="1"/>
  <c r="R90" i="4" s="1"/>
  <c r="W90" i="4"/>
  <c r="X90" i="4" s="1"/>
  <c r="AO93" i="4"/>
  <c r="AG94" i="4"/>
  <c r="AM94" i="4"/>
  <c r="AI93" i="4"/>
  <c r="K96" i="4"/>
  <c r="AC96" i="4"/>
  <c r="AK95" i="4"/>
  <c r="AL95" i="4" s="1"/>
  <c r="AE95" i="4"/>
  <c r="AF95" i="4" s="1"/>
  <c r="P91" i="4"/>
  <c r="T92" i="4"/>
  <c r="U92" i="4" s="1"/>
  <c r="N92" i="4"/>
  <c r="O92" i="4" s="1"/>
  <c r="V91" i="4"/>
  <c r="E95" i="4"/>
  <c r="G95" i="4"/>
  <c r="L93" i="4"/>
  <c r="F94" i="4"/>
  <c r="J94" i="4" s="1"/>
  <c r="C97" i="4"/>
  <c r="D96" i="4"/>
  <c r="AN94" i="4" l="1"/>
  <c r="AO94" i="4" s="1"/>
  <c r="AH94" i="4"/>
  <c r="AI94" i="4" s="1"/>
  <c r="W91" i="4"/>
  <c r="X91" i="4" s="1"/>
  <c r="Q91" i="4"/>
  <c r="R91" i="4" s="1"/>
  <c r="AG95" i="4"/>
  <c r="AH95" i="4" s="1"/>
  <c r="AM95" i="4"/>
  <c r="AN95" i="4" s="1"/>
  <c r="K97" i="4"/>
  <c r="AC97" i="4"/>
  <c r="AK96" i="4"/>
  <c r="AL96" i="4" s="1"/>
  <c r="AE96" i="4"/>
  <c r="AF96" i="4" s="1"/>
  <c r="P92" i="4"/>
  <c r="T93" i="4"/>
  <c r="U93" i="4" s="1"/>
  <c r="N93" i="4"/>
  <c r="O93" i="4" s="1"/>
  <c r="V92" i="4"/>
  <c r="E96" i="4"/>
  <c r="G96" i="4"/>
  <c r="L94" i="4"/>
  <c r="F95" i="4"/>
  <c r="J95" i="4" s="1"/>
  <c r="C98" i="4"/>
  <c r="D97" i="4"/>
  <c r="W92" i="4" l="1"/>
  <c r="X92" i="4" s="1"/>
  <c r="Q92" i="4"/>
  <c r="R92" i="4" s="1"/>
  <c r="AI95" i="4"/>
  <c r="AM96" i="4"/>
  <c r="AG96" i="4"/>
  <c r="AH96" i="4" s="1"/>
  <c r="K98" i="4"/>
  <c r="AC98" i="4"/>
  <c r="AK97" i="4"/>
  <c r="AL97" i="4" s="1"/>
  <c r="AE97" i="4"/>
  <c r="AF97" i="4" s="1"/>
  <c r="AO95" i="4"/>
  <c r="T94" i="4"/>
  <c r="U94" i="4" s="1"/>
  <c r="N94" i="4"/>
  <c r="O94" i="4" s="1"/>
  <c r="P93" i="4"/>
  <c r="V93" i="4"/>
  <c r="E97" i="4"/>
  <c r="G97" i="4"/>
  <c r="L95" i="4"/>
  <c r="F96" i="4"/>
  <c r="J96" i="4" s="1"/>
  <c r="C99" i="4"/>
  <c r="D98" i="4"/>
  <c r="AN96" i="4" l="1"/>
  <c r="AO96" i="4" s="1"/>
  <c r="W93" i="4"/>
  <c r="X93" i="4" s="1"/>
  <c r="Q93" i="4"/>
  <c r="R93" i="4" s="1"/>
  <c r="AI96" i="4"/>
  <c r="AM97" i="4"/>
  <c r="P94" i="4"/>
  <c r="K99" i="4"/>
  <c r="AC99" i="4"/>
  <c r="AK98" i="4"/>
  <c r="AL98" i="4" s="1"/>
  <c r="AE98" i="4"/>
  <c r="AF98" i="4" s="1"/>
  <c r="AG97" i="4"/>
  <c r="AH97" i="4" s="1"/>
  <c r="T95" i="4"/>
  <c r="U95" i="4" s="1"/>
  <c r="N95" i="4"/>
  <c r="O95" i="4" s="1"/>
  <c r="V94" i="4"/>
  <c r="E98" i="4"/>
  <c r="G98" i="4"/>
  <c r="L96" i="4"/>
  <c r="F97" i="4"/>
  <c r="J97" i="4" s="1"/>
  <c r="C100" i="4"/>
  <c r="D99" i="4"/>
  <c r="AN97" i="4" l="1"/>
  <c r="AO97" i="4" s="1"/>
  <c r="Q94" i="4"/>
  <c r="R94" i="4" s="1"/>
  <c r="W94" i="4"/>
  <c r="X94" i="4" s="1"/>
  <c r="AI97" i="4"/>
  <c r="K100" i="4"/>
  <c r="AC100" i="4"/>
  <c r="AG98" i="4"/>
  <c r="AH98" i="4" s="1"/>
  <c r="AM98" i="4"/>
  <c r="AN98" i="4" s="1"/>
  <c r="AK99" i="4"/>
  <c r="AL99" i="4" s="1"/>
  <c r="AE99" i="4"/>
  <c r="AF99" i="4" s="1"/>
  <c r="P95" i="4"/>
  <c r="N96" i="4"/>
  <c r="O96" i="4" s="1"/>
  <c r="T96" i="4"/>
  <c r="U96" i="4" s="1"/>
  <c r="V95" i="4"/>
  <c r="E99" i="4"/>
  <c r="G99" i="4"/>
  <c r="L97" i="4"/>
  <c r="F98" i="4"/>
  <c r="J98" i="4" s="1"/>
  <c r="C101" i="4"/>
  <c r="D100" i="4"/>
  <c r="W95" i="4" l="1"/>
  <c r="X95" i="4" s="1"/>
  <c r="Q95" i="4"/>
  <c r="R95" i="4" s="1"/>
  <c r="AO98" i="4"/>
  <c r="AG99" i="4"/>
  <c r="AH99" i="4" s="1"/>
  <c r="AM99" i="4"/>
  <c r="AN99" i="4" s="1"/>
  <c r="AI98" i="4"/>
  <c r="K101" i="4"/>
  <c r="AC101" i="4"/>
  <c r="AK100" i="4"/>
  <c r="AL100" i="4" s="1"/>
  <c r="AE100" i="4"/>
  <c r="AF100" i="4" s="1"/>
  <c r="P96" i="4"/>
  <c r="T97" i="4"/>
  <c r="U97" i="4" s="1"/>
  <c r="N97" i="4"/>
  <c r="O97" i="4" s="1"/>
  <c r="V96" i="4"/>
  <c r="E100" i="4"/>
  <c r="G100" i="4"/>
  <c r="L98" i="4"/>
  <c r="F99" i="4"/>
  <c r="J99" i="4" s="1"/>
  <c r="C102" i="4"/>
  <c r="D101" i="4"/>
  <c r="W96" i="4" l="1"/>
  <c r="X96" i="4" s="1"/>
  <c r="Q96" i="4"/>
  <c r="R96" i="4" s="1"/>
  <c r="AI99" i="4"/>
  <c r="AM100" i="4"/>
  <c r="V97" i="4"/>
  <c r="AG100" i="4"/>
  <c r="K102" i="4"/>
  <c r="AC102" i="4"/>
  <c r="AK101" i="4"/>
  <c r="AL101" i="4" s="1"/>
  <c r="AE101" i="4"/>
  <c r="AF101" i="4" s="1"/>
  <c r="AO99" i="4"/>
  <c r="N98" i="4"/>
  <c r="O98" i="4" s="1"/>
  <c r="T98" i="4"/>
  <c r="U98" i="4" s="1"/>
  <c r="P97" i="4"/>
  <c r="E101" i="4"/>
  <c r="G101" i="4"/>
  <c r="L99" i="4"/>
  <c r="F100" i="4"/>
  <c r="J100" i="4" s="1"/>
  <c r="C103" i="4"/>
  <c r="D102" i="4"/>
  <c r="AH100" i="4" l="1"/>
  <c r="AI100" i="4" s="1"/>
  <c r="AN100" i="4"/>
  <c r="AO100" i="4" s="1"/>
  <c r="W97" i="4"/>
  <c r="X97" i="4" s="1"/>
  <c r="Q97" i="4"/>
  <c r="R97" i="4" s="1"/>
  <c r="AG101" i="4"/>
  <c r="AH101" i="4" s="1"/>
  <c r="K103" i="4"/>
  <c r="AC103" i="4"/>
  <c r="AM101" i="4"/>
  <c r="AN101" i="4" s="1"/>
  <c r="AK102" i="4"/>
  <c r="AL102" i="4" s="1"/>
  <c r="AE102" i="4"/>
  <c r="AF102" i="4" s="1"/>
  <c r="N99" i="4"/>
  <c r="O99" i="4" s="1"/>
  <c r="T99" i="4"/>
  <c r="U99" i="4" s="1"/>
  <c r="V98" i="4"/>
  <c r="W98" i="4" s="1"/>
  <c r="P98" i="4"/>
  <c r="Q98" i="4" s="1"/>
  <c r="E102" i="4"/>
  <c r="G102" i="4"/>
  <c r="L100" i="4"/>
  <c r="F101" i="4"/>
  <c r="J101" i="4" s="1"/>
  <c r="C104" i="4"/>
  <c r="D103" i="4"/>
  <c r="AO101" i="4" l="1"/>
  <c r="R98" i="4"/>
  <c r="AI101" i="4"/>
  <c r="AG102" i="4"/>
  <c r="AH102" i="4" s="1"/>
  <c r="K104" i="4"/>
  <c r="AC104" i="4"/>
  <c r="AM102" i="4"/>
  <c r="AE103" i="4"/>
  <c r="AF103" i="4" s="1"/>
  <c r="AK103" i="4"/>
  <c r="AL103" i="4" s="1"/>
  <c r="N100" i="4"/>
  <c r="O100" i="4" s="1"/>
  <c r="T100" i="4"/>
  <c r="U100" i="4" s="1"/>
  <c r="X98" i="4"/>
  <c r="V99" i="4"/>
  <c r="P99" i="4"/>
  <c r="F102" i="4"/>
  <c r="J102" i="4" s="1"/>
  <c r="E103" i="4"/>
  <c r="G103" i="4"/>
  <c r="L101" i="4"/>
  <c r="C105" i="4"/>
  <c r="D104" i="4"/>
  <c r="AN102" i="4" l="1"/>
  <c r="AO102" i="4" s="1"/>
  <c r="Q99" i="4"/>
  <c r="R99" i="4" s="1"/>
  <c r="W99" i="4"/>
  <c r="X99" i="4" s="1"/>
  <c r="AM103" i="4"/>
  <c r="AI102" i="4"/>
  <c r="AG103" i="4"/>
  <c r="K105" i="4"/>
  <c r="AC105" i="4"/>
  <c r="AK104" i="4"/>
  <c r="AL104" i="4" s="1"/>
  <c r="AE104" i="4"/>
  <c r="AF104" i="4" s="1"/>
  <c r="V100" i="4"/>
  <c r="P100" i="4"/>
  <c r="T101" i="4"/>
  <c r="U101" i="4" s="1"/>
  <c r="N101" i="4"/>
  <c r="O101" i="4" s="1"/>
  <c r="E104" i="4"/>
  <c r="G104" i="4"/>
  <c r="F103" i="4"/>
  <c r="J103" i="4" s="1"/>
  <c r="L102" i="4"/>
  <c r="C106" i="4"/>
  <c r="D105" i="4"/>
  <c r="AH103" i="4" l="1"/>
  <c r="AI103" i="4" s="1"/>
  <c r="AN103" i="4"/>
  <c r="AO103" i="4" s="1"/>
  <c r="W100" i="4"/>
  <c r="X100" i="4" s="1"/>
  <c r="Q100" i="4"/>
  <c r="R100" i="4" s="1"/>
  <c r="AG104" i="4"/>
  <c r="V101" i="4"/>
  <c r="K106" i="4"/>
  <c r="AC106" i="4"/>
  <c r="AM104" i="4"/>
  <c r="AN104" i="4" s="1"/>
  <c r="AK105" i="4"/>
  <c r="AL105" i="4" s="1"/>
  <c r="AE105" i="4"/>
  <c r="AF105" i="4" s="1"/>
  <c r="T102" i="4"/>
  <c r="U102" i="4" s="1"/>
  <c r="N102" i="4"/>
  <c r="O102" i="4" s="1"/>
  <c r="P101" i="4"/>
  <c r="F104" i="4"/>
  <c r="J104" i="4" s="1"/>
  <c r="E105" i="4"/>
  <c r="G105" i="4"/>
  <c r="L103" i="4"/>
  <c r="C107" i="4"/>
  <c r="D106" i="4"/>
  <c r="AH104" i="4" l="1"/>
  <c r="AI104" i="4" s="1"/>
  <c r="W101" i="4"/>
  <c r="X101" i="4" s="1"/>
  <c r="Q101" i="4"/>
  <c r="R101" i="4" s="1"/>
  <c r="AO104" i="4"/>
  <c r="P102" i="4"/>
  <c r="AG105" i="4"/>
  <c r="AH105" i="4" s="1"/>
  <c r="AM105" i="4"/>
  <c r="AN105" i="4" s="1"/>
  <c r="K107" i="4"/>
  <c r="AC107" i="4"/>
  <c r="AE106" i="4"/>
  <c r="AF106" i="4" s="1"/>
  <c r="AK106" i="4"/>
  <c r="AL106" i="4" s="1"/>
  <c r="N103" i="4"/>
  <c r="O103" i="4" s="1"/>
  <c r="T103" i="4"/>
  <c r="U103" i="4" s="1"/>
  <c r="V102" i="4"/>
  <c r="E106" i="4"/>
  <c r="G106" i="4"/>
  <c r="F105" i="4"/>
  <c r="J105" i="4" s="1"/>
  <c r="L104" i="4"/>
  <c r="C108" i="4"/>
  <c r="D107" i="4"/>
  <c r="Q102" i="4" l="1"/>
  <c r="R102" i="4" s="1"/>
  <c r="W102" i="4"/>
  <c r="X102" i="4" s="1"/>
  <c r="AO105" i="4"/>
  <c r="AM106" i="4"/>
  <c r="AG106" i="4"/>
  <c r="AI105" i="4"/>
  <c r="K108" i="4"/>
  <c r="AC108" i="4"/>
  <c r="AK107" i="4"/>
  <c r="AL107" i="4" s="1"/>
  <c r="AE107" i="4"/>
  <c r="AF107" i="4" s="1"/>
  <c r="P103" i="4"/>
  <c r="T104" i="4"/>
  <c r="U104" i="4" s="1"/>
  <c r="N104" i="4"/>
  <c r="O104" i="4" s="1"/>
  <c r="V103" i="4"/>
  <c r="E107" i="4"/>
  <c r="G107" i="4"/>
  <c r="L105" i="4"/>
  <c r="F106" i="4"/>
  <c r="J106" i="4" s="1"/>
  <c r="C109" i="4"/>
  <c r="D108" i="4"/>
  <c r="AH106" i="4" l="1"/>
  <c r="AI106" i="4" s="1"/>
  <c r="AN106" i="4"/>
  <c r="AO106" i="4" s="1"/>
  <c r="W103" i="4"/>
  <c r="X103" i="4" s="1"/>
  <c r="Q103" i="4"/>
  <c r="R103" i="4" s="1"/>
  <c r="AG107" i="4"/>
  <c r="AH107" i="4" s="1"/>
  <c r="AM107" i="4"/>
  <c r="AN107" i="4" s="1"/>
  <c r="K109" i="4"/>
  <c r="AC109" i="4"/>
  <c r="AK108" i="4"/>
  <c r="AL108" i="4" s="1"/>
  <c r="AE108" i="4"/>
  <c r="AF108" i="4" s="1"/>
  <c r="T105" i="4"/>
  <c r="U105" i="4" s="1"/>
  <c r="N105" i="4"/>
  <c r="O105" i="4" s="1"/>
  <c r="V104" i="4"/>
  <c r="P104" i="4"/>
  <c r="E108" i="4"/>
  <c r="G108" i="4"/>
  <c r="L106" i="4"/>
  <c r="F107" i="4"/>
  <c r="J107" i="4" s="1"/>
  <c r="C110" i="4"/>
  <c r="D109" i="4"/>
  <c r="Q104" i="4" l="1"/>
  <c r="R104" i="4" s="1"/>
  <c r="W104" i="4"/>
  <c r="X104" i="4" s="1"/>
  <c r="AO107" i="4"/>
  <c r="AM108" i="4"/>
  <c r="AG108" i="4"/>
  <c r="K110" i="4"/>
  <c r="AC110" i="4"/>
  <c r="AE109" i="4"/>
  <c r="AF109" i="4" s="1"/>
  <c r="AK109" i="4"/>
  <c r="AL109" i="4" s="1"/>
  <c r="AI107" i="4"/>
  <c r="P105" i="4"/>
  <c r="T106" i="4"/>
  <c r="U106" i="4" s="1"/>
  <c r="N106" i="4"/>
  <c r="O106" i="4" s="1"/>
  <c r="V105" i="4"/>
  <c r="F108" i="4"/>
  <c r="J108" i="4" s="1"/>
  <c r="E109" i="4"/>
  <c r="G109" i="4"/>
  <c r="L107" i="4"/>
  <c r="C111" i="4"/>
  <c r="D110" i="4"/>
  <c r="AH108" i="4" l="1"/>
  <c r="AI108" i="4" s="1"/>
  <c r="AN108" i="4"/>
  <c r="AO108" i="4" s="1"/>
  <c r="W105" i="4"/>
  <c r="X105" i="4" s="1"/>
  <c r="Q105" i="4"/>
  <c r="R105" i="4" s="1"/>
  <c r="AG109" i="4"/>
  <c r="AM109" i="4"/>
  <c r="K111" i="4"/>
  <c r="AC111" i="4"/>
  <c r="AK110" i="4"/>
  <c r="AL110" i="4" s="1"/>
  <c r="AE110" i="4"/>
  <c r="AF110" i="4" s="1"/>
  <c r="T107" i="4"/>
  <c r="U107" i="4" s="1"/>
  <c r="N107" i="4"/>
  <c r="O107" i="4" s="1"/>
  <c r="V106" i="4"/>
  <c r="P106" i="4"/>
  <c r="E110" i="4"/>
  <c r="G110" i="4"/>
  <c r="F109" i="4"/>
  <c r="J109" i="4" s="1"/>
  <c r="L108" i="4"/>
  <c r="C112" i="4"/>
  <c r="D111" i="4"/>
  <c r="AN109" i="4" l="1"/>
  <c r="AO109" i="4" s="1"/>
  <c r="AH109" i="4"/>
  <c r="AI109" i="4" s="1"/>
  <c r="Q106" i="4"/>
  <c r="R106" i="4" s="1"/>
  <c r="W106" i="4"/>
  <c r="X106" i="4" s="1"/>
  <c r="P107" i="4"/>
  <c r="AG110" i="4"/>
  <c r="AH110" i="4" s="1"/>
  <c r="AM110" i="4"/>
  <c r="AN110" i="4" s="1"/>
  <c r="K112" i="4"/>
  <c r="AC112" i="4"/>
  <c r="AE111" i="4"/>
  <c r="AF111" i="4" s="1"/>
  <c r="AK111" i="4"/>
  <c r="AL111" i="4" s="1"/>
  <c r="T108" i="4"/>
  <c r="U108" i="4" s="1"/>
  <c r="N108" i="4"/>
  <c r="O108" i="4" s="1"/>
  <c r="V107" i="4"/>
  <c r="E111" i="4"/>
  <c r="G111" i="4"/>
  <c r="L109" i="4"/>
  <c r="F110" i="4"/>
  <c r="J110" i="4" s="1"/>
  <c r="C113" i="4"/>
  <c r="D112" i="4"/>
  <c r="Q107" i="4" l="1"/>
  <c r="R107" i="4" s="1"/>
  <c r="W107" i="4"/>
  <c r="X107" i="4" s="1"/>
  <c r="AM111" i="4"/>
  <c r="AN111" i="4" s="1"/>
  <c r="AG111" i="4"/>
  <c r="AH111" i="4" s="1"/>
  <c r="K113" i="4"/>
  <c r="AC113" i="4"/>
  <c r="AE112" i="4"/>
  <c r="AF112" i="4" s="1"/>
  <c r="AK112" i="4"/>
  <c r="AL112" i="4" s="1"/>
  <c r="AO110" i="4"/>
  <c r="AI110" i="4"/>
  <c r="P108" i="4"/>
  <c r="N109" i="4"/>
  <c r="O109" i="4" s="1"/>
  <c r="T109" i="4"/>
  <c r="U109" i="4" s="1"/>
  <c r="V108" i="4"/>
  <c r="F111" i="4"/>
  <c r="J111" i="4" s="1"/>
  <c r="E112" i="4"/>
  <c r="G112" i="4"/>
  <c r="L110" i="4"/>
  <c r="C114" i="4"/>
  <c r="AC114" i="4" s="1"/>
  <c r="D113" i="4"/>
  <c r="W108" i="4" l="1"/>
  <c r="X108" i="4" s="1"/>
  <c r="Q108" i="4"/>
  <c r="R108" i="4" s="1"/>
  <c r="AM112" i="4"/>
  <c r="AG112" i="4"/>
  <c r="AE114" i="4"/>
  <c r="AF114" i="4" s="1"/>
  <c r="AK114" i="4"/>
  <c r="AL114" i="4" s="1"/>
  <c r="AI1" i="4"/>
  <c r="AK113" i="4"/>
  <c r="AL113" i="4" s="1"/>
  <c r="AE113" i="4"/>
  <c r="AF113" i="4" s="1"/>
  <c r="AI111" i="4"/>
  <c r="AO111" i="4"/>
  <c r="N110" i="4"/>
  <c r="O110" i="4" s="1"/>
  <c r="T110" i="4"/>
  <c r="U110" i="4" s="1"/>
  <c r="V109" i="4"/>
  <c r="P109" i="4"/>
  <c r="E113" i="4"/>
  <c r="G113" i="4"/>
  <c r="F112" i="4"/>
  <c r="J112" i="4" s="1"/>
  <c r="L111" i="4"/>
  <c r="D114" i="4"/>
  <c r="K114" i="4"/>
  <c r="AH112" i="4" l="1"/>
  <c r="AI112" i="4" s="1"/>
  <c r="AN112" i="4"/>
  <c r="AO112" i="4" s="1"/>
  <c r="Q109" i="4"/>
  <c r="R109" i="4" s="1"/>
  <c r="W109" i="4"/>
  <c r="X109" i="4" s="1"/>
  <c r="G51" i="1"/>
  <c r="AM113" i="4"/>
  <c r="AN113" i="4" s="1"/>
  <c r="AG113" i="4"/>
  <c r="AH113" i="4" s="1"/>
  <c r="AM114" i="4"/>
  <c r="AN114" i="4" s="1"/>
  <c r="AG114" i="4"/>
  <c r="AH114" i="4" s="1"/>
  <c r="N111" i="4"/>
  <c r="O111" i="4" s="1"/>
  <c r="T111" i="4"/>
  <c r="U111" i="4" s="1"/>
  <c r="V110" i="4"/>
  <c r="P110" i="4"/>
  <c r="E114" i="4"/>
  <c r="G114" i="4"/>
  <c r="L112" i="4"/>
  <c r="F113" i="4"/>
  <c r="J113" i="4" s="1"/>
  <c r="Q110" i="4" l="1"/>
  <c r="R110" i="4" s="1"/>
  <c r="W110" i="4"/>
  <c r="X110" i="4" s="1"/>
  <c r="J2" i="4"/>
  <c r="AI113" i="4"/>
  <c r="AI114" i="4"/>
  <c r="AI5" i="4" s="1"/>
  <c r="AO114" i="4"/>
  <c r="AO113" i="4"/>
  <c r="AO5" i="4" s="1"/>
  <c r="P111" i="4"/>
  <c r="N112" i="4"/>
  <c r="O112" i="4" s="1"/>
  <c r="T112" i="4"/>
  <c r="U112" i="4" s="1"/>
  <c r="V111" i="4"/>
  <c r="F114" i="4"/>
  <c r="J114" i="4" s="1"/>
  <c r="G50" i="1" s="1"/>
  <c r="E4" i="4"/>
  <c r="L113" i="4"/>
  <c r="E34" i="1" l="1"/>
  <c r="E24" i="1" s="1"/>
  <c r="G4" i="6" s="1"/>
  <c r="I26" i="1"/>
  <c r="K26" i="1" s="1"/>
  <c r="Q111" i="4"/>
  <c r="R111" i="4" s="1"/>
  <c r="W111" i="4"/>
  <c r="X111" i="4" s="1"/>
  <c r="F46" i="1"/>
  <c r="G46" i="1" s="1"/>
  <c r="J1" i="4"/>
  <c r="N113" i="4"/>
  <c r="O113" i="4" s="1"/>
  <c r="T113" i="4"/>
  <c r="U113" i="4" s="1"/>
  <c r="V112" i="4"/>
  <c r="P112" i="4"/>
  <c r="Q112" i="4" s="1"/>
  <c r="L114" i="4"/>
  <c r="E5" i="4"/>
  <c r="F47" i="1" s="1"/>
  <c r="G47" i="1" s="1"/>
  <c r="W112" i="4" l="1"/>
  <c r="X112" i="4" s="1"/>
  <c r="G48" i="1"/>
  <c r="E6" i="4"/>
  <c r="F105" i="1" s="1"/>
  <c r="G105" i="1" s="1"/>
  <c r="G5" i="6"/>
  <c r="G8" i="6" s="1"/>
  <c r="H4" i="6"/>
  <c r="P113" i="4"/>
  <c r="N114" i="4"/>
  <c r="O114" i="4" s="1"/>
  <c r="T114" i="4"/>
  <c r="U114" i="4" s="1"/>
  <c r="R112" i="4"/>
  <c r="V113" i="4"/>
  <c r="W113" i="4" l="1"/>
  <c r="X113" i="4" s="1"/>
  <c r="Q113" i="4"/>
  <c r="R113" i="4" s="1"/>
  <c r="F94" i="1"/>
  <c r="G94" i="1" s="1"/>
  <c r="G6" i="6"/>
  <c r="G9" i="6" s="1"/>
  <c r="G11" i="6" s="1"/>
  <c r="H5" i="6"/>
  <c r="H8" i="6" s="1"/>
  <c r="P114" i="4"/>
  <c r="V114" i="4"/>
  <c r="Q114" i="4" l="1"/>
  <c r="R114" i="4" s="1"/>
  <c r="R5" i="4" s="1"/>
  <c r="W114" i="4"/>
  <c r="X114" i="4" s="1"/>
  <c r="X5" i="4" s="1"/>
  <c r="G52" i="1" s="1"/>
  <c r="I34" i="1" s="1"/>
  <c r="K34" i="1" s="1"/>
  <c r="H6" i="6"/>
  <c r="H9" i="6" s="1"/>
  <c r="H11" i="6" s="1"/>
  <c r="E25" i="1" l="1"/>
  <c r="E27" i="1" s="1"/>
  <c r="E28" i="1" s="1"/>
  <c r="D8" i="3" s="1"/>
  <c r="G53" i="1"/>
  <c r="M4" i="6" s="1"/>
  <c r="G16" i="3" l="1"/>
  <c r="H16" i="3" s="1"/>
  <c r="G14" i="3"/>
  <c r="H14" i="3" s="1"/>
  <c r="I24" i="1"/>
  <c r="K24" i="1" s="1"/>
  <c r="M5" i="6"/>
  <c r="M6" i="6" s="1"/>
  <c r="M9" i="6" s="1"/>
  <c r="N4" i="6"/>
  <c r="N5" i="6" s="1"/>
  <c r="N8" i="6" s="1"/>
  <c r="G15" i="3" l="1"/>
  <c r="H15" i="3" s="1"/>
  <c r="G17" i="3"/>
  <c r="H17" i="3"/>
  <c r="M8" i="6"/>
  <c r="M11" i="6" s="1"/>
  <c r="N6" i="6"/>
  <c r="N9" i="6" s="1"/>
  <c r="N11" i="6" s="1"/>
  <c r="I25" i="1" l="1"/>
  <c r="E29" i="1"/>
  <c r="E30" i="1" s="1"/>
  <c r="E36" i="1" s="1"/>
  <c r="E38" i="1" s="1"/>
  <c r="I27" i="1" l="1"/>
  <c r="K25" i="1"/>
  <c r="I28" i="1" l="1"/>
  <c r="K27" i="1"/>
  <c r="K28" i="1" l="1"/>
  <c r="L8" i="3"/>
  <c r="O14" i="3" l="1"/>
  <c r="P14" i="3" s="1"/>
  <c r="O16" i="3"/>
  <c r="P16" i="3" l="1"/>
  <c r="O15" i="3"/>
  <c r="P15" i="3" l="1"/>
  <c r="P17" i="3" s="1"/>
  <c r="I29" i="1" s="1"/>
  <c r="O17" i="3"/>
  <c r="I30" i="1" l="1"/>
  <c r="K29" i="1"/>
  <c r="I36" i="1" l="1"/>
  <c r="K30" i="1"/>
  <c r="I38" i="1" l="1"/>
  <c r="K36" i="1"/>
</calcChain>
</file>

<file path=xl/sharedStrings.xml><?xml version="1.0" encoding="utf-8"?>
<sst xmlns="http://schemas.openxmlformats.org/spreadsheetml/2006/main" count="165" uniqueCount="92">
  <si>
    <t>Aantal kinderen</t>
  </si>
  <si>
    <t>Schenkingsplan</t>
  </si>
  <si>
    <t>Schenking per kind per jaar in contanten</t>
  </si>
  <si>
    <t>Van</t>
  </si>
  <si>
    <t>Tot</t>
  </si>
  <si>
    <t>Percentage</t>
  </si>
  <si>
    <t>Schenkbelasting kind 2025</t>
  </si>
  <si>
    <t>Erfbelasting kind 2025</t>
  </si>
  <si>
    <t>Je leeftijd</t>
  </si>
  <si>
    <t>Bedrag</t>
  </si>
  <si>
    <t>Nalatenschap</t>
  </si>
  <si>
    <t>Nalatenschap per kind</t>
  </si>
  <si>
    <t>Zonder ingrepen</t>
  </si>
  <si>
    <t>Belasting</t>
  </si>
  <si>
    <t>Besparing</t>
  </si>
  <si>
    <t>Jaar</t>
  </si>
  <si>
    <t>Aantal jaar</t>
  </si>
  <si>
    <t>Totaal bedrag</t>
  </si>
  <si>
    <t>Rente</t>
  </si>
  <si>
    <t>Totaal</t>
  </si>
  <si>
    <t>Totaal schenking</t>
  </si>
  <si>
    <t>Totaal rente</t>
  </si>
  <si>
    <t>Schenkbelasting</t>
  </si>
  <si>
    <t>Na ingrepen</t>
  </si>
  <si>
    <t>Erfenis per kind</t>
  </si>
  <si>
    <t>Schenking per kind</t>
  </si>
  <si>
    <t>Erfbelasting per kind</t>
  </si>
  <si>
    <t>Erfbelasting totaal</t>
  </si>
  <si>
    <t>Schenkbelasting per kind</t>
  </si>
  <si>
    <t>Schenkbelasting totaal</t>
  </si>
  <si>
    <t>Totaal belasting</t>
  </si>
  <si>
    <t>Tot welke leeftijd wil je schenken</t>
  </si>
  <si>
    <t>Schenking op papier per kind per jaar</t>
  </si>
  <si>
    <t>Samenvatting</t>
  </si>
  <si>
    <t>Totaal per kind</t>
  </si>
  <si>
    <t>Jaarbedrag</t>
  </si>
  <si>
    <t>Schenken op papier details</t>
  </si>
  <si>
    <t>Per kind</t>
  </si>
  <si>
    <t>Totaal rente 6% op schenking op papier (verplicht overmaken)</t>
  </si>
  <si>
    <t>Totaal schenking op papier (verrekend met erfenis)</t>
  </si>
  <si>
    <t>Zonder schenkingsplan</t>
  </si>
  <si>
    <t>Met schenkingsplan</t>
  </si>
  <si>
    <t>Deze rekentool geeft een sterk vereenvoudigde weergave van de werkelijkheid, zonder met alle aspecten rekening te houden</t>
  </si>
  <si>
    <t>Voor professioneel advies is het verstandig een expert te raadplegen</t>
  </si>
  <si>
    <t>Aan dit document kan op geen enkele manier rechten worden ontleend</t>
  </si>
  <si>
    <t>Vermogen in de BV</t>
  </si>
  <si>
    <t>Fiscaal partner</t>
  </si>
  <si>
    <t>ja</t>
  </si>
  <si>
    <t>nee</t>
  </si>
  <si>
    <t>Dividenduitkering per jaar naast schenken</t>
  </si>
  <si>
    <t>Dividend + box 2 belasting zonder fiscaal partner</t>
  </si>
  <si>
    <t>Dividend + box 2 belasting met fiscaal partner</t>
  </si>
  <si>
    <t>Box 2</t>
  </si>
  <si>
    <t>Geen FP</t>
  </si>
  <si>
    <t>Wel FP</t>
  </si>
  <si>
    <t>Lage tarief</t>
  </si>
  <si>
    <t>Hoge tarief</t>
  </si>
  <si>
    <t>Nalatenschap voor box 2</t>
  </si>
  <si>
    <t>Belastingdruk %</t>
  </si>
  <si>
    <t>Box 2 heffing bij overlijden</t>
  </si>
  <si>
    <t>Box 2 belasting bij leven</t>
  </si>
  <si>
    <t>Aantal</t>
  </si>
  <si>
    <t>Cash nodig prive</t>
  </si>
  <si>
    <t>Dividend</t>
  </si>
  <si>
    <t>Totale cash behoefte prive</t>
  </si>
  <si>
    <t>Schenking op papier</t>
  </si>
  <si>
    <t>Gewone schenking</t>
  </si>
  <si>
    <t>Geen fiscaal partner</t>
  </si>
  <si>
    <t>Lage schijf</t>
  </si>
  <si>
    <t>Hoge schijf</t>
  </si>
  <si>
    <t>Geen FP box 2 belasting schenken</t>
  </si>
  <si>
    <t>Wel FP box 2 belasting schenken</t>
  </si>
  <si>
    <t>Box 2 heffing bij leven</t>
  </si>
  <si>
    <t>Resterend vermogen in de BV</t>
  </si>
  <si>
    <t>Zonder plan</t>
  </si>
  <si>
    <t>Met plan</t>
  </si>
  <si>
    <t>Wel fiscaal partner</t>
  </si>
  <si>
    <t>Totaal dividnd</t>
  </si>
  <si>
    <t>Totaalbedrag schenking</t>
  </si>
  <si>
    <t>Jaren</t>
  </si>
  <si>
    <t>Totaal overgedragen vermogen</t>
  </si>
  <si>
    <t>Cash nodig prive bij leven</t>
  </si>
  <si>
    <t>Verrekening schenking op papire</t>
  </si>
  <si>
    <t>Gele cellen invullen</t>
  </si>
  <si>
    <t>Totaal dividenduitkering</t>
  </si>
  <si>
    <t>Details berekening</t>
  </si>
  <si>
    <t>Totaalbedrag schenking op papier</t>
  </si>
  <si>
    <t>Rente 6% op schenking op papier</t>
  </si>
  <si>
    <t>Waarvan cash nodig uit BV voor contante schenking + rente</t>
  </si>
  <si>
    <t>Belastingtarieven 2026</t>
  </si>
  <si>
    <t>Erfbelasting kind 2026</t>
  </si>
  <si>
    <t>Totale belastingbesparing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</si>
</sst>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 * #,##0_ ;_ * \-#,##0_ ;_ * &quot;-&quot;??_ ;_ @_ "/>
    <numFmt numFmtId="165" formatCode="0.0%"/>
    <numFmt numFmtId="166" formatCode="_ * #,##0.000_ ;_ * \-#,##0.000_ ;_ * &quot;-&quot;??_ ;_ @_ "/>
    <numFmt numFmtId="167" formatCode="_ * #,##0.000_ ;_ * \-#,##0.000_ ;_ * &quot;-&quot;???_ ;_ @_ "/>
    <numFmt numFmtId="168" formatCode="_ &quot;€&quot;\ * #,##0_ ;_ &quot;€&quot;\ * \-#,##0_ ;_ &quot;€&quot;\ * &quot;-&quot;??_ ;_ @_ "/>
    <numFmt numFmtId="169" formatCode="0.00000%"/>
  </numFmts>
  <fonts count="8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6C7B"/>
        <bgColor indexed="64"/>
      </patternFill>
    </fill>
    <fill>
      <patternFill patternType="solid">
        <fgColor rgb="FFF089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86">
    <xf numFmtId="0" fontId="0" fillId="0" borderId="0" xfId="0"/>
    <xf numFmtId="0" fontId="1" fillId="2" borderId="0" xfId="0" applyFont="1" applyFill="1"/>
    <xf numFmtId="0" fontId="1" fillId="0" borderId="0" xfId="0" applyFont="1"/>
    <xf numFmtId="0" fontId="0" fillId="0" borderId="0" xfId="0" applyProtection="1">
      <protection hidden="1"/>
    </xf>
    <xf numFmtId="0" fontId="1" fillId="3" borderId="2" xfId="0" applyFont="1" applyFill="1" applyBorder="1"/>
    <xf numFmtId="164" fontId="1" fillId="3" borderId="2" xfId="0" applyNumberFormat="1" applyFont="1" applyFill="1" applyBorder="1"/>
    <xf numFmtId="164" fontId="0" fillId="0" borderId="0" xfId="0" applyNumberFormat="1"/>
    <xf numFmtId="0" fontId="0" fillId="0" borderId="2" xfId="0" applyBorder="1"/>
    <xf numFmtId="164" fontId="0" fillId="0" borderId="2" xfId="0" applyNumberFormat="1" applyBorder="1"/>
    <xf numFmtId="9" fontId="0" fillId="0" borderId="0" xfId="0" applyNumberFormat="1"/>
    <xf numFmtId="9" fontId="0" fillId="0" borderId="2" xfId="0" applyNumberFormat="1" applyBorder="1"/>
    <xf numFmtId="0" fontId="1" fillId="2" borderId="2" xfId="0" applyFont="1" applyFill="1" applyBorder="1"/>
    <xf numFmtId="164" fontId="1" fillId="2" borderId="6" xfId="0" applyNumberFormat="1" applyFont="1" applyFill="1" applyBorder="1"/>
    <xf numFmtId="0" fontId="3" fillId="2" borderId="2" xfId="0" applyFont="1" applyFill="1" applyBorder="1"/>
    <xf numFmtId="0" fontId="0" fillId="0" borderId="1" xfId="0" applyBorder="1"/>
    <xf numFmtId="0" fontId="0" fillId="0" borderId="5" xfId="0" applyBorder="1"/>
    <xf numFmtId="164" fontId="1" fillId="2" borderId="8" xfId="0" applyNumberFormat="1" applyFont="1" applyFill="1" applyBorder="1"/>
    <xf numFmtId="0" fontId="0" fillId="0" borderId="9" xfId="0" applyBorder="1"/>
    <xf numFmtId="0" fontId="0" fillId="0" borderId="7" xfId="0" applyBorder="1"/>
    <xf numFmtId="164" fontId="1" fillId="2" borderId="1" xfId="0" applyNumberFormat="1" applyFont="1" applyFill="1" applyBorder="1"/>
    <xf numFmtId="164" fontId="1" fillId="2" borderId="4" xfId="0" applyNumberFormat="1" applyFont="1" applyFill="1" applyBorder="1"/>
    <xf numFmtId="164" fontId="0" fillId="5" borderId="2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3" xfId="0" applyBorder="1"/>
    <xf numFmtId="0" fontId="0" fillId="0" borderId="13" xfId="0" applyBorder="1"/>
    <xf numFmtId="0" fontId="0" fillId="0" borderId="8" xfId="0" applyBorder="1"/>
    <xf numFmtId="0" fontId="0" fillId="5" borderId="2" xfId="0" applyFill="1" applyBorder="1" applyAlignment="1" applyProtection="1">
      <alignment horizontal="right"/>
      <protection locked="0"/>
    </xf>
    <xf numFmtId="165" fontId="0" fillId="0" borderId="2" xfId="0" applyNumberFormat="1" applyBorder="1"/>
    <xf numFmtId="10" fontId="0" fillId="0" borderId="0" xfId="0" applyNumberFormat="1"/>
    <xf numFmtId="0" fontId="0" fillId="0" borderId="0" xfId="0" applyAlignment="1">
      <alignment wrapText="1"/>
    </xf>
    <xf numFmtId="164" fontId="0" fillId="5" borderId="0" xfId="0" applyNumberFormat="1" applyFill="1"/>
    <xf numFmtId="164" fontId="0" fillId="0" borderId="5" xfId="0" applyNumberFormat="1" applyBorder="1"/>
    <xf numFmtId="0" fontId="0" fillId="0" borderId="4" xfId="0" applyBorder="1"/>
    <xf numFmtId="164" fontId="1" fillId="2" borderId="2" xfId="0" applyNumberFormat="1" applyFont="1" applyFill="1" applyBorder="1"/>
    <xf numFmtId="164" fontId="0" fillId="0" borderId="4" xfId="0" applyNumberFormat="1" applyBorder="1"/>
    <xf numFmtId="0" fontId="0" fillId="4" borderId="0" xfId="0" applyFill="1"/>
    <xf numFmtId="0" fontId="0" fillId="0" borderId="14" xfId="0" applyBorder="1"/>
    <xf numFmtId="164" fontId="0" fillId="0" borderId="14" xfId="0" applyNumberFormat="1" applyBorder="1"/>
    <xf numFmtId="164" fontId="0" fillId="3" borderId="5" xfId="0" applyNumberFormat="1" applyFill="1" applyBorder="1"/>
    <xf numFmtId="0" fontId="1" fillId="3" borderId="1" xfId="0" applyFont="1" applyFill="1" applyBorder="1"/>
    <xf numFmtId="164" fontId="1" fillId="3" borderId="5" xfId="0" applyNumberFormat="1" applyFont="1" applyFill="1" applyBorder="1"/>
    <xf numFmtId="164" fontId="1" fillId="3" borderId="4" xfId="0" applyNumberFormat="1" applyFont="1" applyFill="1" applyBorder="1"/>
    <xf numFmtId="0" fontId="6" fillId="0" borderId="0" xfId="0" applyFont="1"/>
    <xf numFmtId="164" fontId="0" fillId="5" borderId="4" xfId="0" applyNumberFormat="1" applyFill="1" applyBorder="1" applyProtection="1">
      <protection locked="0"/>
    </xf>
    <xf numFmtId="9" fontId="0" fillId="0" borderId="2" xfId="1" applyFont="1" applyBorder="1"/>
    <xf numFmtId="9" fontId="0" fillId="0" borderId="0" xfId="1" applyFont="1" applyBorder="1"/>
    <xf numFmtId="0" fontId="0" fillId="0" borderId="6" xfId="0" applyBorder="1"/>
    <xf numFmtId="0" fontId="0" fillId="3" borderId="4" xfId="0" applyFill="1" applyBorder="1"/>
    <xf numFmtId="164" fontId="0" fillId="0" borderId="8" xfId="0" applyNumberFormat="1" applyBorder="1"/>
    <xf numFmtId="164" fontId="3" fillId="2" borderId="4" xfId="0" applyNumberFormat="1" applyFont="1" applyFill="1" applyBorder="1"/>
    <xf numFmtId="164" fontId="0" fillId="0" borderId="11" xfId="0" applyNumberFormat="1" applyBorder="1"/>
    <xf numFmtId="164" fontId="0" fillId="0" borderId="12" xfId="0" applyNumberFormat="1" applyBorder="1"/>
    <xf numFmtId="0" fontId="3" fillId="0" borderId="0" xfId="0" applyFont="1"/>
    <xf numFmtId="0" fontId="1" fillId="2" borderId="6" xfId="0" applyFont="1" applyFill="1" applyBorder="1"/>
    <xf numFmtId="164" fontId="0" fillId="4" borderId="0" xfId="0" applyNumberFormat="1" applyFill="1"/>
    <xf numFmtId="166" fontId="0" fillId="0" borderId="0" xfId="0" applyNumberFormat="1"/>
    <xf numFmtId="167" fontId="0" fillId="0" borderId="0" xfId="0" applyNumberFormat="1"/>
    <xf numFmtId="1" fontId="0" fillId="0" borderId="0" xfId="0" applyNumberFormat="1"/>
    <xf numFmtId="43" fontId="0" fillId="5" borderId="0" xfId="0" applyNumberFormat="1" applyFill="1"/>
    <xf numFmtId="2" fontId="0" fillId="5" borderId="0" xfId="0" applyNumberFormat="1" applyFill="1"/>
    <xf numFmtId="9" fontId="0" fillId="0" borderId="0" xfId="1" applyFont="1"/>
    <xf numFmtId="165" fontId="0" fillId="0" borderId="0" xfId="1" applyNumberFormat="1" applyFont="1"/>
    <xf numFmtId="44" fontId="0" fillId="0" borderId="0" xfId="2" applyFont="1"/>
    <xf numFmtId="168" fontId="0" fillId="0" borderId="0" xfId="2" applyNumberFormat="1" applyFont="1"/>
    <xf numFmtId="10" fontId="0" fillId="0" borderId="0" xfId="1" applyNumberFormat="1" applyFont="1"/>
    <xf numFmtId="169" fontId="0" fillId="0" borderId="0" xfId="1" applyNumberFormat="1" applyFont="1"/>
    <xf numFmtId="0" fontId="0" fillId="2" borderId="1" xfId="0" applyFill="1" applyBorder="1"/>
    <xf numFmtId="164" fontId="0" fillId="2" borderId="4" xfId="0" applyNumberFormat="1" applyFill="1" applyBorder="1"/>
    <xf numFmtId="0" fontId="6" fillId="5" borderId="16" xfId="0" applyFont="1" applyFill="1" applyBorder="1"/>
    <xf numFmtId="164" fontId="7" fillId="5" borderId="15" xfId="0" applyNumberFormat="1" applyFont="1" applyFill="1" applyBorder="1"/>
    <xf numFmtId="0" fontId="1" fillId="0" borderId="0" xfId="0" applyFont="1" applyAlignment="1">
      <alignment horizontal="left" vertical="center" wrapText="1"/>
    </xf>
    <xf numFmtId="0" fontId="3" fillId="2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0" fontId="4" fillId="3" borderId="5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</cellXfs>
  <cellStyles count="3">
    <cellStyle name="Procent" xfId="1" builtinId="5"/>
    <cellStyle name="Standaard" xfId="0" builtinId="0"/>
    <cellStyle name="Valuta" xfId="2" builtinId="4"/>
  </cellStyles>
  <dxfs count="5"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</dxfs>
  <tableStyles count="0" defaultTableStyle="TableStyleMedium2" defaultPivotStyle="PivotStyleLight16"/>
  <colors>
    <mruColors>
      <color rgb="FFF08910"/>
      <color rgb="FF3E6C7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alendly.com/d/cs8h-cjz-55c/eerste-kennismaking?month=2025-12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93734</xdr:colOff>
      <xdr:row>0</xdr:row>
      <xdr:rowOff>107707</xdr:rowOff>
    </xdr:from>
    <xdr:to>
      <xdr:col>4</xdr:col>
      <xdr:colOff>728764</xdr:colOff>
      <xdr:row>4</xdr:row>
      <xdr:rowOff>139090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134B11D-8945-484C-9FBF-D55B52B70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4648" y="107707"/>
          <a:ext cx="2685053" cy="793383"/>
        </a:xfrm>
        <a:prstGeom prst="rect">
          <a:avLst/>
        </a:prstGeom>
      </xdr:spPr>
    </xdr:pic>
    <xdr:clientData/>
  </xdr:twoCellAnchor>
  <xdr:twoCellAnchor editAs="oneCell">
    <xdr:from>
      <xdr:col>5</xdr:col>
      <xdr:colOff>204989</xdr:colOff>
      <xdr:row>0</xdr:row>
      <xdr:rowOff>0</xdr:rowOff>
    </xdr:from>
    <xdr:to>
      <xdr:col>6</xdr:col>
      <xdr:colOff>336694</xdr:colOff>
      <xdr:row>5</xdr:row>
      <xdr:rowOff>51288</xdr:rowOff>
    </xdr:to>
    <xdr:pic>
      <xdr:nvPicPr>
        <xdr:cNvPr id="3" name="Afbeelding 2" descr="profielafbeelding">
          <a:extLst>
            <a:ext uri="{FF2B5EF4-FFF2-40B4-BE49-F238E27FC236}">
              <a16:creationId xmlns:a16="http://schemas.microsoft.com/office/drawing/2014/main" id="{FD0A82BD-BA0A-463E-9FEB-C6B64D5F5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2124" y="0"/>
          <a:ext cx="1010935" cy="10037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591206</xdr:colOff>
      <xdr:row>10</xdr:row>
      <xdr:rowOff>190499</xdr:rowOff>
    </xdr:from>
    <xdr:to>
      <xdr:col>11</xdr:col>
      <xdr:colOff>1326930</xdr:colOff>
      <xdr:row>19</xdr:row>
      <xdr:rowOff>91966</xdr:rowOff>
    </xdr:to>
    <xdr:sp macro="" textlink="">
      <xdr:nvSpPr>
        <xdr:cNvPr id="4" name="Tekstballon: ovaal 3">
          <a:extLst>
            <a:ext uri="{FF2B5EF4-FFF2-40B4-BE49-F238E27FC236}">
              <a16:creationId xmlns:a16="http://schemas.microsoft.com/office/drawing/2014/main" id="{958FC585-77DC-F859-7910-C6D0CBAF46B0}"/>
            </a:ext>
          </a:extLst>
        </xdr:cNvPr>
        <xdr:cNvSpPr/>
      </xdr:nvSpPr>
      <xdr:spPr>
        <a:xfrm>
          <a:off x="5507571" y="2095499"/>
          <a:ext cx="5102571" cy="1615967"/>
        </a:xfrm>
        <a:prstGeom prst="wedgeEllipseCallout">
          <a:avLst>
            <a:gd name="adj1" fmla="val -55493"/>
            <a:gd name="adj2" fmla="val 11497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1100"/>
            <a:t>De</a:t>
          </a:r>
          <a:r>
            <a:rPr lang="nl-NL" sz="1100" baseline="0"/>
            <a:t> maximale belastingvrije schenking pe jaar is € 6.908 in 2026. Als je meer wilt schenken, is de maximale schenking tegen het 10% tarief € 165.577.</a:t>
          </a:r>
        </a:p>
        <a:p>
          <a:pPr algn="l"/>
          <a:r>
            <a:rPr lang="nl-NL" sz="1100" baseline="0"/>
            <a:t>Met een schenking op papier kan je de overdracht versnellen omdat over de schuld 6% rente wordt gerekend</a:t>
          </a:r>
        </a:p>
        <a:p>
          <a:pPr algn="l"/>
          <a:r>
            <a:rPr lang="nl-NL" sz="1100" baseline="0"/>
            <a:t>Let op! Hier is geen rekening gehouden met box 3 impact!</a:t>
          </a:r>
        </a:p>
        <a:p>
          <a:pPr algn="l"/>
          <a:endParaRPr lang="nl-NL" sz="1100"/>
        </a:p>
      </xdr:txBody>
    </xdr:sp>
    <xdr:clientData/>
  </xdr:twoCellAnchor>
  <xdr:oneCellAnchor>
    <xdr:from>
      <xdr:col>6</xdr:col>
      <xdr:colOff>548604</xdr:colOff>
      <xdr:row>0</xdr:row>
      <xdr:rowOff>0</xdr:rowOff>
    </xdr:from>
    <xdr:ext cx="1905184" cy="994897"/>
    <xdr:pic>
      <xdr:nvPicPr>
        <xdr:cNvPr id="6" name="Afbeelding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D103042-8387-4278-ABDD-901FF6394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64969" y="0"/>
          <a:ext cx="1905184" cy="99489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302E4-4F78-445C-AA1C-19022D9C66D2}">
  <dimension ref="C1:S106"/>
  <sheetViews>
    <sheetView showGridLines="0" tabSelected="1" zoomScale="130" zoomScaleNormal="130" workbookViewId="0">
      <selection activeCell="H50" sqref="H50"/>
    </sheetView>
  </sheetViews>
  <sheetFormatPr defaultRowHeight="15" x14ac:dyDescent="0.25"/>
  <cols>
    <col min="3" max="3" width="17.140625" customWidth="1"/>
    <col min="4" max="4" width="13.5703125" style="6" customWidth="1"/>
    <col min="5" max="5" width="11.5703125" customWidth="1"/>
    <col min="6" max="6" width="13.140625" customWidth="1"/>
    <col min="7" max="7" width="12.28515625" customWidth="1"/>
    <col min="8" max="8" width="12.42578125" customWidth="1"/>
    <col min="9" max="9" width="16" customWidth="1"/>
    <col min="10" max="10" width="11.42578125" bestFit="1" customWidth="1"/>
    <col min="11" max="11" width="13.28515625" customWidth="1"/>
    <col min="12" max="12" width="28" customWidth="1"/>
    <col min="13" max="13" width="11.28515625" bestFit="1" customWidth="1"/>
    <col min="14" max="14" width="5.7109375" customWidth="1"/>
    <col min="15" max="15" width="12.85546875" customWidth="1"/>
  </cols>
  <sheetData>
    <row r="1" spans="3:16" ht="15" customHeight="1" x14ac:dyDescent="0.25">
      <c r="I1" s="72"/>
      <c r="J1" s="72"/>
      <c r="K1" s="72"/>
    </row>
    <row r="2" spans="3:16" x14ac:dyDescent="0.25">
      <c r="I2" s="72"/>
      <c r="J2" s="72"/>
      <c r="K2" s="72"/>
    </row>
    <row r="3" spans="3:16" x14ac:dyDescent="0.25">
      <c r="I3" s="72"/>
      <c r="J3" s="72"/>
      <c r="K3" s="72"/>
    </row>
    <row r="4" spans="3:16" x14ac:dyDescent="0.25">
      <c r="I4" s="2"/>
      <c r="J4" s="2"/>
      <c r="K4" s="2"/>
    </row>
    <row r="5" spans="3:16" x14ac:dyDescent="0.25">
      <c r="I5" s="2"/>
      <c r="J5" s="2"/>
      <c r="K5" s="2"/>
    </row>
    <row r="6" spans="3:16" x14ac:dyDescent="0.25">
      <c r="I6" s="2"/>
      <c r="J6" s="2"/>
      <c r="K6" s="2"/>
    </row>
    <row r="7" spans="3:16" x14ac:dyDescent="0.25">
      <c r="L7" s="17"/>
    </row>
    <row r="8" spans="3:16" x14ac:dyDescent="0.25">
      <c r="C8" s="44" t="s">
        <v>83</v>
      </c>
      <c r="I8" s="22" t="s">
        <v>44</v>
      </c>
      <c r="J8" s="23"/>
      <c r="K8" s="23"/>
      <c r="M8" s="23"/>
      <c r="N8" s="23"/>
      <c r="O8" s="23"/>
      <c r="P8" s="24"/>
    </row>
    <row r="9" spans="3:16" x14ac:dyDescent="0.25">
      <c r="C9" s="14" t="s">
        <v>8</v>
      </c>
      <c r="D9" s="33"/>
      <c r="E9" s="34"/>
      <c r="F9" s="45">
        <v>38</v>
      </c>
      <c r="I9" s="25" t="s">
        <v>42</v>
      </c>
      <c r="P9" s="26"/>
    </row>
    <row r="10" spans="3:16" x14ac:dyDescent="0.25">
      <c r="C10" s="14" t="s">
        <v>46</v>
      </c>
      <c r="D10" s="33"/>
      <c r="E10" s="34"/>
      <c r="F10" s="28" t="s">
        <v>47</v>
      </c>
      <c r="I10" s="18" t="s">
        <v>43</v>
      </c>
      <c r="J10" s="17"/>
      <c r="K10" s="17"/>
      <c r="L10" s="17"/>
      <c r="M10" s="17"/>
      <c r="N10" s="17"/>
      <c r="O10" s="17"/>
      <c r="P10" s="27"/>
    </row>
    <row r="11" spans="3:16" x14ac:dyDescent="0.25">
      <c r="C11" s="14" t="s">
        <v>0</v>
      </c>
      <c r="D11" s="33"/>
      <c r="E11" s="34"/>
      <c r="F11" s="21">
        <v>2</v>
      </c>
    </row>
    <row r="12" spans="3:16" x14ac:dyDescent="0.25">
      <c r="C12" s="14" t="s">
        <v>45</v>
      </c>
      <c r="D12" s="33"/>
      <c r="E12" s="34"/>
      <c r="F12" s="21">
        <v>1000000</v>
      </c>
    </row>
    <row r="13" spans="3:16" x14ac:dyDescent="0.25">
      <c r="C13" s="14" t="s">
        <v>31</v>
      </c>
      <c r="D13" s="33"/>
      <c r="E13" s="34"/>
      <c r="F13" s="21">
        <v>58</v>
      </c>
    </row>
    <row r="14" spans="3:16" x14ac:dyDescent="0.25">
      <c r="C14" s="14" t="s">
        <v>49</v>
      </c>
      <c r="D14" s="33"/>
      <c r="E14" s="34"/>
      <c r="F14" s="21">
        <v>1000</v>
      </c>
    </row>
    <row r="15" spans="3:16" x14ac:dyDescent="0.25">
      <c r="F15" s="6"/>
    </row>
    <row r="16" spans="3:16" x14ac:dyDescent="0.25">
      <c r="C16" s="14" t="s">
        <v>2</v>
      </c>
      <c r="D16" s="33"/>
      <c r="E16" s="34"/>
      <c r="F16" s="21"/>
    </row>
    <row r="17" spans="3:19" x14ac:dyDescent="0.25">
      <c r="C17" s="14" t="s">
        <v>32</v>
      </c>
      <c r="D17" s="33"/>
      <c r="E17" s="34"/>
      <c r="F17" s="45">
        <v>6908</v>
      </c>
      <c r="H17" s="3"/>
      <c r="P17" s="2"/>
    </row>
    <row r="18" spans="3:19" x14ac:dyDescent="0.25">
      <c r="H18" s="3"/>
      <c r="P18" s="6"/>
    </row>
    <row r="19" spans="3:19" x14ac:dyDescent="0.25">
      <c r="H19" s="3"/>
      <c r="P19" s="6"/>
    </row>
    <row r="20" spans="3:19" x14ac:dyDescent="0.25">
      <c r="D20"/>
      <c r="H20" s="3"/>
      <c r="P20" s="6"/>
    </row>
    <row r="21" spans="3:19" ht="24" x14ac:dyDescent="0.4">
      <c r="C21" s="76" t="s">
        <v>33</v>
      </c>
      <c r="D21" s="77"/>
      <c r="E21" s="77"/>
      <c r="P21" s="6"/>
      <c r="S21" s="6"/>
    </row>
    <row r="22" spans="3:19" x14ac:dyDescent="0.25">
      <c r="D22"/>
      <c r="P22" s="6"/>
      <c r="S22" s="6"/>
    </row>
    <row r="23" spans="3:19" ht="18.75" x14ac:dyDescent="0.3">
      <c r="C23" s="73" t="s">
        <v>40</v>
      </c>
      <c r="D23" s="74"/>
      <c r="E23" s="75"/>
      <c r="G23" s="73" t="s">
        <v>41</v>
      </c>
      <c r="H23" s="74"/>
      <c r="I23" s="75"/>
      <c r="K23" s="13" t="s">
        <v>14</v>
      </c>
      <c r="P23" s="6"/>
      <c r="S23" s="6"/>
    </row>
    <row r="24" spans="3:19" x14ac:dyDescent="0.25">
      <c r="C24" s="7" t="s">
        <v>57</v>
      </c>
      <c r="D24" s="36"/>
      <c r="E24" s="8">
        <f>F12-Hulptabel!AI1-Rekentool!E34</f>
        <v>986490.06622516562</v>
      </c>
      <c r="F24" s="6"/>
      <c r="G24" s="7" t="s">
        <v>57</v>
      </c>
      <c r="H24" s="36"/>
      <c r="I24" s="8">
        <f>G53</f>
        <v>742938.27814569534</v>
      </c>
      <c r="J24" s="6"/>
      <c r="K24" s="8">
        <f t="shared" ref="K24:K30" si="0">I24-E24</f>
        <v>-243551.78807947028</v>
      </c>
      <c r="P24" s="6"/>
      <c r="S24" s="6"/>
    </row>
    <row r="25" spans="3:19" x14ac:dyDescent="0.25">
      <c r="C25" s="7" t="s">
        <v>59</v>
      </c>
      <c r="D25" s="36"/>
      <c r="E25" s="8">
        <f>-IF(F10="ja",Dividend!H11,Dividend!G11)</f>
        <v>-296862.33052980137</v>
      </c>
      <c r="F25" s="62"/>
      <c r="G25" s="7" t="s">
        <v>59</v>
      </c>
      <c r="H25" s="36"/>
      <c r="I25" s="8">
        <f>-IF(F10="ja",Dividend!N11,Dividend!M11)</f>
        <v>-221361.27622516555</v>
      </c>
      <c r="J25" s="62"/>
      <c r="K25" s="8">
        <f t="shared" si="0"/>
        <v>75501.054304635822</v>
      </c>
      <c r="P25" s="6"/>
      <c r="S25" s="6"/>
    </row>
    <row r="26" spans="3:19" x14ac:dyDescent="0.25">
      <c r="F26" s="6"/>
      <c r="G26" s="7" t="s">
        <v>65</v>
      </c>
      <c r="H26" s="36"/>
      <c r="I26" s="8">
        <f>-Hulptabel!J2</f>
        <v>-276320</v>
      </c>
      <c r="J26" s="6"/>
      <c r="K26" s="8">
        <f t="shared" si="0"/>
        <v>-276320</v>
      </c>
      <c r="P26" s="6"/>
      <c r="S26" s="6"/>
    </row>
    <row r="27" spans="3:19" x14ac:dyDescent="0.25">
      <c r="C27" s="11" t="s">
        <v>10</v>
      </c>
      <c r="D27" s="35"/>
      <c r="E27" s="35">
        <f>E24+E25</f>
        <v>689627.73569536419</v>
      </c>
      <c r="F27" s="6"/>
      <c r="G27" s="11" t="s">
        <v>10</v>
      </c>
      <c r="H27" s="35"/>
      <c r="I27" s="35">
        <f>I24+I25+I26</f>
        <v>245257.00192052976</v>
      </c>
      <c r="J27" s="6"/>
      <c r="K27" s="35">
        <f t="shared" si="0"/>
        <v>-444370.73377483443</v>
      </c>
      <c r="P27" s="6"/>
      <c r="S27" s="6"/>
    </row>
    <row r="28" spans="3:19" x14ac:dyDescent="0.25">
      <c r="C28" s="7" t="s">
        <v>11</v>
      </c>
      <c r="D28" s="36"/>
      <c r="E28" s="8">
        <f>E27/F11</f>
        <v>344813.86784768209</v>
      </c>
      <c r="F28" s="6"/>
      <c r="G28" s="38" t="s">
        <v>11</v>
      </c>
      <c r="H28" s="53"/>
      <c r="I28" s="8">
        <f>I27/F11</f>
        <v>122628.50096026488</v>
      </c>
      <c r="J28" s="6"/>
      <c r="K28" s="8">
        <f t="shared" si="0"/>
        <v>-222185.36688741721</v>
      </c>
      <c r="S28" s="6"/>
    </row>
    <row r="29" spans="3:19" x14ac:dyDescent="0.25">
      <c r="C29" s="7" t="s">
        <v>26</v>
      </c>
      <c r="D29" s="36"/>
      <c r="E29" s="8">
        <f>-Hulpberekening!H17</f>
        <v>-47849.873569536423</v>
      </c>
      <c r="F29" s="62"/>
      <c r="G29" s="14" t="s">
        <v>26</v>
      </c>
      <c r="H29" s="36"/>
      <c r="I29" s="36">
        <f>-Hulpberekening!P17</f>
        <v>-9639.8500960264882</v>
      </c>
      <c r="J29" s="62"/>
      <c r="K29" s="8">
        <f t="shared" si="0"/>
        <v>38210.023473509937</v>
      </c>
      <c r="P29" s="6"/>
      <c r="S29" s="6"/>
    </row>
    <row r="30" spans="3:19" x14ac:dyDescent="0.25">
      <c r="C30" s="11" t="s">
        <v>27</v>
      </c>
      <c r="D30" s="35"/>
      <c r="E30" s="35">
        <f>E29*F11</f>
        <v>-95699.747139072846</v>
      </c>
      <c r="F30" s="6"/>
      <c r="G30" s="55" t="str">
        <f>C30</f>
        <v>Erfbelasting totaal</v>
      </c>
      <c r="H30" s="12"/>
      <c r="I30" s="35">
        <f>I29*F11</f>
        <v>-19279.700192052976</v>
      </c>
      <c r="J30" s="6"/>
      <c r="K30" s="35">
        <f t="shared" si="0"/>
        <v>76420.046947019873</v>
      </c>
      <c r="P30" s="6"/>
      <c r="S30" s="6"/>
    </row>
    <row r="31" spans="3:19" x14ac:dyDescent="0.25">
      <c r="E31" s="6"/>
      <c r="F31" s="6"/>
      <c r="G31" s="6"/>
      <c r="I31" s="6"/>
      <c r="J31" s="6"/>
      <c r="K31" s="6"/>
      <c r="S31" s="6"/>
    </row>
    <row r="32" spans="3:19" x14ac:dyDescent="0.25">
      <c r="E32" s="6"/>
      <c r="F32" s="6"/>
      <c r="G32" s="7" t="s">
        <v>28</v>
      </c>
      <c r="H32" s="36"/>
      <c r="I32" s="8">
        <f>-Hulpberekening!P26*Rekentool!F89</f>
        <v>0</v>
      </c>
      <c r="J32" s="6"/>
      <c r="K32" s="8">
        <f>I32-E32</f>
        <v>0</v>
      </c>
    </row>
    <row r="33" spans="3:16" x14ac:dyDescent="0.25">
      <c r="E33" s="6"/>
      <c r="F33" s="6"/>
      <c r="G33" s="7" t="s">
        <v>29</v>
      </c>
      <c r="H33" s="36"/>
      <c r="I33" s="8">
        <f>-I32*F11</f>
        <v>0</v>
      </c>
      <c r="K33" s="8">
        <f>I33-E33</f>
        <v>0</v>
      </c>
    </row>
    <row r="34" spans="3:16" x14ac:dyDescent="0.25">
      <c r="C34" s="8" t="s">
        <v>60</v>
      </c>
      <c r="D34" s="36"/>
      <c r="E34" s="8">
        <f>-IF(F10="ja",Hulptabel!AO5,Hulptabel!AI5)</f>
        <v>-6490.0662251655613</v>
      </c>
      <c r="G34" s="7" t="s">
        <v>60</v>
      </c>
      <c r="H34" s="36"/>
      <c r="I34" s="8">
        <f>-G52</f>
        <v>-62980.121854304634</v>
      </c>
      <c r="K34" s="8">
        <f>I34-E34</f>
        <v>-56490.055629139075</v>
      </c>
      <c r="P34" s="6"/>
    </row>
    <row r="35" spans="3:16" ht="15.75" thickBot="1" x14ac:dyDescent="0.3">
      <c r="E35" s="6"/>
      <c r="F35" s="6"/>
      <c r="G35" s="6"/>
      <c r="I35" s="6"/>
      <c r="J35" s="6"/>
      <c r="K35" s="6"/>
    </row>
    <row r="36" spans="3:16" ht="15.75" thickBot="1" x14ac:dyDescent="0.3">
      <c r="C36" s="4" t="s">
        <v>30</v>
      </c>
      <c r="D36" s="49"/>
      <c r="E36" s="5">
        <f>E30+E25+E34</f>
        <v>-399052.14389403979</v>
      </c>
      <c r="F36" s="6"/>
      <c r="G36" s="4" t="s">
        <v>30</v>
      </c>
      <c r="H36" s="49"/>
      <c r="I36" s="5">
        <f>I30+I25+I34+I33</f>
        <v>-303621.09827152319</v>
      </c>
      <c r="J36" s="6"/>
      <c r="K36" s="71">
        <f>I36-E36</f>
        <v>95431.045622516598</v>
      </c>
      <c r="L36" s="70" t="s">
        <v>91</v>
      </c>
    </row>
    <row r="38" spans="3:16" x14ac:dyDescent="0.25">
      <c r="C38" s="8" t="s">
        <v>58</v>
      </c>
      <c r="D38" s="36"/>
      <c r="E38" s="46">
        <f>-E36/F12</f>
        <v>0.39905214389403981</v>
      </c>
      <c r="G38" s="7" t="s">
        <v>58</v>
      </c>
      <c r="H38" s="34"/>
      <c r="I38" s="46">
        <f>-I36/F12</f>
        <v>0.30362109827152317</v>
      </c>
      <c r="K38" s="47"/>
    </row>
    <row r="39" spans="3:16" x14ac:dyDescent="0.25">
      <c r="F39" s="6"/>
    </row>
    <row r="40" spans="3:16" x14ac:dyDescent="0.25">
      <c r="E40" s="65"/>
      <c r="F40" s="6"/>
      <c r="I40" s="64"/>
    </row>
    <row r="41" spans="3:16" x14ac:dyDescent="0.25">
      <c r="E41" s="66"/>
      <c r="F41" s="66"/>
      <c r="G41" s="66"/>
      <c r="H41" s="66"/>
      <c r="I41" s="66"/>
      <c r="K41" s="6"/>
    </row>
    <row r="42" spans="3:16" ht="24" x14ac:dyDescent="0.4">
      <c r="C42" s="76" t="s">
        <v>85</v>
      </c>
      <c r="D42" s="77"/>
      <c r="E42" s="77"/>
      <c r="F42" s="6"/>
      <c r="K42" s="6"/>
    </row>
    <row r="43" spans="3:16" x14ac:dyDescent="0.25">
      <c r="F43" s="6"/>
      <c r="K43" s="6"/>
    </row>
    <row r="44" spans="3:16" ht="18.75" x14ac:dyDescent="0.3">
      <c r="C44" s="68"/>
      <c r="D44" s="69"/>
      <c r="E44" s="51" t="s">
        <v>79</v>
      </c>
      <c r="F44" s="13" t="s">
        <v>37</v>
      </c>
      <c r="G44" s="13" t="s">
        <v>19</v>
      </c>
      <c r="I44" s="6"/>
      <c r="K44" s="6"/>
    </row>
    <row r="45" spans="3:16" x14ac:dyDescent="0.25">
      <c r="C45" s="48" t="s">
        <v>78</v>
      </c>
      <c r="D45" s="50"/>
      <c r="E45" s="8">
        <f>F13-F9</f>
        <v>20</v>
      </c>
      <c r="F45" s="8">
        <f>E45*F16</f>
        <v>0</v>
      </c>
      <c r="G45" s="8">
        <f>F45*F11</f>
        <v>0</v>
      </c>
      <c r="K45" s="67"/>
    </row>
    <row r="46" spans="3:16" ht="14.25" customHeight="1" x14ac:dyDescent="0.25">
      <c r="C46" s="7" t="s">
        <v>86</v>
      </c>
      <c r="D46" s="36"/>
      <c r="E46" s="39">
        <f>E45</f>
        <v>20</v>
      </c>
      <c r="F46" s="39">
        <f>Hulptabel!E4</f>
        <v>138160</v>
      </c>
      <c r="G46" s="8">
        <f>F46*F11</f>
        <v>276320</v>
      </c>
      <c r="I46" s="6"/>
    </row>
    <row r="47" spans="3:16" ht="14.25" customHeight="1" x14ac:dyDescent="0.25">
      <c r="C47" s="14" t="s">
        <v>87</v>
      </c>
      <c r="D47" s="33"/>
      <c r="E47" s="39">
        <f>E45</f>
        <v>20</v>
      </c>
      <c r="F47" s="39">
        <f>Hulptabel!E5</f>
        <v>87040.799999999988</v>
      </c>
      <c r="G47" s="8">
        <f>F47*F11</f>
        <v>174081.59999999998</v>
      </c>
    </row>
    <row r="48" spans="3:16" x14ac:dyDescent="0.25">
      <c r="C48" s="41" t="s">
        <v>80</v>
      </c>
      <c r="D48" s="40"/>
      <c r="E48" s="42"/>
      <c r="F48" s="42"/>
      <c r="G48" s="43">
        <f>SUM(G45:G47)</f>
        <v>450401.6</v>
      </c>
      <c r="I48" s="6"/>
    </row>
    <row r="49" spans="3:12" x14ac:dyDescent="0.25">
      <c r="E49" s="6"/>
      <c r="F49" s="6"/>
      <c r="G49" s="6"/>
      <c r="I49" s="6"/>
    </row>
    <row r="50" spans="3:12" s="37" customFormat="1" x14ac:dyDescent="0.25">
      <c r="C50" s="38" t="s">
        <v>88</v>
      </c>
      <c r="D50" s="53"/>
      <c r="E50" s="52"/>
      <c r="F50" s="53"/>
      <c r="G50" s="8">
        <f>SUM(Hulptabel!J9:J114)</f>
        <v>174081.59999999998</v>
      </c>
      <c r="H50" s="56"/>
      <c r="I50" s="6"/>
    </row>
    <row r="51" spans="3:12" x14ac:dyDescent="0.25">
      <c r="C51" s="14" t="s">
        <v>84</v>
      </c>
      <c r="D51" s="33"/>
      <c r="E51" s="33"/>
      <c r="F51" s="36"/>
      <c r="G51" s="36">
        <f>Hulptabel!AI1</f>
        <v>20000</v>
      </c>
      <c r="I51" s="6"/>
    </row>
    <row r="52" spans="3:12" x14ac:dyDescent="0.25">
      <c r="C52" s="14" t="s">
        <v>72</v>
      </c>
      <c r="D52" s="33"/>
      <c r="E52" s="33"/>
      <c r="F52" s="36"/>
      <c r="G52" s="8">
        <f>IF(F10="ja",Hulptabel!X5,Hulptabel!R5)</f>
        <v>62980.121854304634</v>
      </c>
      <c r="I52" s="63"/>
      <c r="L52" s="9"/>
    </row>
    <row r="53" spans="3:12" x14ac:dyDescent="0.25">
      <c r="C53" s="41" t="s">
        <v>73</v>
      </c>
      <c r="D53" s="40"/>
      <c r="E53" s="42"/>
      <c r="F53" s="42"/>
      <c r="G53" s="43">
        <f>F12-G50-G51-G52</f>
        <v>742938.27814569534</v>
      </c>
      <c r="I53" s="6"/>
      <c r="L53" s="62"/>
    </row>
    <row r="54" spans="3:12" x14ac:dyDescent="0.25">
      <c r="L54" s="9"/>
    </row>
    <row r="55" spans="3:12" x14ac:dyDescent="0.25">
      <c r="G55" s="6"/>
    </row>
    <row r="56" spans="3:12" x14ac:dyDescent="0.25">
      <c r="G56" s="6"/>
    </row>
    <row r="57" spans="3:12" x14ac:dyDescent="0.25">
      <c r="G57" s="6"/>
      <c r="L57" s="63"/>
    </row>
    <row r="59" spans="3:12" ht="24" x14ac:dyDescent="0.4">
      <c r="C59" s="76" t="s">
        <v>89</v>
      </c>
      <c r="D59" s="77"/>
      <c r="E59" s="77"/>
      <c r="F59" s="54"/>
      <c r="G59" s="54"/>
      <c r="H59" s="54"/>
      <c r="I59" s="54"/>
    </row>
    <row r="60" spans="3:12" x14ac:dyDescent="0.25">
      <c r="C60" s="6"/>
      <c r="D60"/>
    </row>
    <row r="61" spans="3:12" x14ac:dyDescent="0.25">
      <c r="D61"/>
    </row>
    <row r="62" spans="3:12" ht="32.25" customHeight="1" x14ac:dyDescent="0.25">
      <c r="C62" s="78" t="s">
        <v>7</v>
      </c>
      <c r="D62" s="79"/>
      <c r="E62" s="79"/>
      <c r="G62" s="80" t="s">
        <v>50</v>
      </c>
      <c r="H62" s="81"/>
      <c r="I62" s="81"/>
    </row>
    <row r="63" spans="3:12" x14ac:dyDescent="0.25">
      <c r="D63"/>
    </row>
    <row r="64" spans="3:12" x14ac:dyDescent="0.25">
      <c r="C64" s="11" t="s">
        <v>3</v>
      </c>
      <c r="D64" s="11" t="s">
        <v>4</v>
      </c>
      <c r="E64" s="11" t="s">
        <v>5</v>
      </c>
      <c r="G64" s="11" t="s">
        <v>3</v>
      </c>
      <c r="H64" s="11" t="s">
        <v>4</v>
      </c>
      <c r="I64" s="11" t="s">
        <v>5</v>
      </c>
    </row>
    <row r="65" spans="3:9" x14ac:dyDescent="0.25">
      <c r="C65" s="8">
        <v>0</v>
      </c>
      <c r="D65" s="8">
        <v>26230</v>
      </c>
      <c r="E65" s="10">
        <v>0</v>
      </c>
      <c r="G65" s="8">
        <v>0</v>
      </c>
      <c r="H65" s="8">
        <v>68843</v>
      </c>
      <c r="I65" s="29">
        <v>0.245</v>
      </c>
    </row>
    <row r="66" spans="3:9" x14ac:dyDescent="0.25">
      <c r="C66" s="8">
        <f>D65</f>
        <v>26230</v>
      </c>
      <c r="D66" s="8">
        <f>C66+158669</f>
        <v>184899</v>
      </c>
      <c r="E66" s="10">
        <v>0.1</v>
      </c>
      <c r="G66" s="8">
        <f>H65</f>
        <v>68843</v>
      </c>
      <c r="H66" s="8"/>
      <c r="I66" s="29">
        <v>0.31</v>
      </c>
    </row>
    <row r="67" spans="3:9" x14ac:dyDescent="0.25">
      <c r="C67" s="8">
        <f>D66</f>
        <v>184899</v>
      </c>
      <c r="D67" s="8"/>
      <c r="E67" s="10">
        <v>0.2</v>
      </c>
    </row>
    <row r="68" spans="3:9" x14ac:dyDescent="0.25">
      <c r="C68" s="6"/>
      <c r="E68" s="9"/>
    </row>
    <row r="69" spans="3:9" x14ac:dyDescent="0.25">
      <c r="D69"/>
    </row>
    <row r="70" spans="3:9" ht="30" customHeight="1" x14ac:dyDescent="0.25">
      <c r="C70" s="78" t="s">
        <v>6</v>
      </c>
      <c r="D70" s="79"/>
      <c r="E70" s="79"/>
      <c r="G70" s="80" t="s">
        <v>51</v>
      </c>
      <c r="H70" s="81"/>
      <c r="I70" s="81"/>
    </row>
    <row r="71" spans="3:9" x14ac:dyDescent="0.25">
      <c r="D71"/>
    </row>
    <row r="72" spans="3:9" x14ac:dyDescent="0.25">
      <c r="C72" s="11" t="s">
        <v>3</v>
      </c>
      <c r="D72" s="11" t="s">
        <v>4</v>
      </c>
      <c r="E72" s="11" t="s">
        <v>5</v>
      </c>
      <c r="G72" s="11" t="s">
        <v>3</v>
      </c>
      <c r="H72" s="11" t="s">
        <v>4</v>
      </c>
      <c r="I72" s="11" t="s">
        <v>5</v>
      </c>
    </row>
    <row r="73" spans="3:9" x14ac:dyDescent="0.25">
      <c r="C73" s="8">
        <v>0</v>
      </c>
      <c r="D73" s="8">
        <v>6908</v>
      </c>
      <c r="E73" s="10">
        <v>0</v>
      </c>
      <c r="G73" s="8">
        <v>0</v>
      </c>
      <c r="H73" s="8">
        <f>H65*2</f>
        <v>137686</v>
      </c>
      <c r="I73" s="29">
        <v>0.245</v>
      </c>
    </row>
    <row r="74" spans="3:9" ht="14.25" customHeight="1" x14ac:dyDescent="0.25">
      <c r="C74" s="8">
        <f>D73</f>
        <v>6908</v>
      </c>
      <c r="D74" s="8">
        <f>C74+158669</f>
        <v>165577</v>
      </c>
      <c r="E74" s="10">
        <v>0.1</v>
      </c>
      <c r="G74" s="8">
        <f>G66*2</f>
        <v>137686</v>
      </c>
      <c r="H74" s="8"/>
      <c r="I74" s="29">
        <v>0.31</v>
      </c>
    </row>
    <row r="75" spans="3:9" ht="14.25" customHeight="1" x14ac:dyDescent="0.25">
      <c r="C75" s="8">
        <f>D74</f>
        <v>165577</v>
      </c>
      <c r="D75" s="8"/>
      <c r="E75" s="10">
        <v>0.2</v>
      </c>
    </row>
    <row r="76" spans="3:9" x14ac:dyDescent="0.25">
      <c r="D76"/>
      <c r="E76" s="6"/>
    </row>
    <row r="82" spans="4:7" hidden="1" x14ac:dyDescent="0.25">
      <c r="E82" s="12" t="s">
        <v>35</v>
      </c>
      <c r="F82" s="12" t="s">
        <v>16</v>
      </c>
      <c r="G82" s="12" t="s">
        <v>17</v>
      </c>
    </row>
    <row r="83" spans="4:7" hidden="1" x14ac:dyDescent="0.25">
      <c r="G83" s="3"/>
    </row>
    <row r="84" spans="4:7" hidden="1" x14ac:dyDescent="0.25">
      <c r="E84" s="8">
        <f>F13-F9</f>
        <v>20</v>
      </c>
      <c r="G84" s="3"/>
    </row>
    <row r="85" spans="4:7" hidden="1" x14ac:dyDescent="0.25">
      <c r="E85" s="8">
        <f>F13-F9</f>
        <v>20</v>
      </c>
    </row>
    <row r="86" spans="4:7" hidden="1" x14ac:dyDescent="0.25"/>
    <row r="87" spans="4:7" hidden="1" x14ac:dyDescent="0.25"/>
    <row r="88" spans="4:7" hidden="1" x14ac:dyDescent="0.25"/>
    <row r="89" spans="4:7" hidden="1" x14ac:dyDescent="0.25">
      <c r="D89" s="4" t="s">
        <v>34</v>
      </c>
      <c r="E89" s="5">
        <f>F16+F17</f>
        <v>6908</v>
      </c>
      <c r="F89" s="5">
        <f>F13-F9</f>
        <v>20</v>
      </c>
      <c r="G89" s="5">
        <f>SUM(F84:F85)</f>
        <v>0</v>
      </c>
    </row>
    <row r="90" spans="4:7" hidden="1" x14ac:dyDescent="0.25"/>
    <row r="91" spans="4:7" hidden="1" x14ac:dyDescent="0.25"/>
    <row r="92" spans="4:7" hidden="1" x14ac:dyDescent="0.25">
      <c r="D92" s="19" t="s">
        <v>36</v>
      </c>
      <c r="E92" s="20"/>
      <c r="F92" s="16" t="s">
        <v>37</v>
      </c>
      <c r="G92" s="16" t="s">
        <v>19</v>
      </c>
    </row>
    <row r="93" spans="4:7" hidden="1" x14ac:dyDescent="0.25">
      <c r="D93" s="18" t="s">
        <v>39</v>
      </c>
      <c r="E93" s="17"/>
      <c r="F93" s="8">
        <f>F17*E45</f>
        <v>138160</v>
      </c>
      <c r="G93" s="8">
        <f>F93*F11</f>
        <v>276320</v>
      </c>
    </row>
    <row r="94" spans="4:7" hidden="1" x14ac:dyDescent="0.25">
      <c r="D94" s="14" t="s">
        <v>38</v>
      </c>
      <c r="E94" s="15"/>
      <c r="F94" s="8">
        <f>F105-F93</f>
        <v>87040.799999999988</v>
      </c>
      <c r="G94" s="8">
        <f>F94*F11</f>
        <v>174081.59999999998</v>
      </c>
    </row>
    <row r="95" spans="4:7" hidden="1" x14ac:dyDescent="0.25">
      <c r="D95"/>
      <c r="F95" s="6"/>
      <c r="G95" s="6"/>
    </row>
    <row r="96" spans="4:7" hidden="1" x14ac:dyDescent="0.25"/>
    <row r="97" spans="3:7" hidden="1" x14ac:dyDescent="0.25"/>
    <row r="98" spans="3:7" hidden="1" x14ac:dyDescent="0.25"/>
    <row r="104" spans="3:7" hidden="1" x14ac:dyDescent="0.25"/>
    <row r="105" spans="3:7" hidden="1" x14ac:dyDescent="0.25">
      <c r="C105" s="7" t="s">
        <v>86</v>
      </c>
      <c r="D105" s="36"/>
      <c r="E105" s="39">
        <f>F13-F9</f>
        <v>20</v>
      </c>
      <c r="F105" s="39">
        <f>Hulptabel!E6</f>
        <v>225200.8</v>
      </c>
      <c r="G105" s="39">
        <f>F105*F11</f>
        <v>450401.6</v>
      </c>
    </row>
    <row r="106" spans="3:7" hidden="1" x14ac:dyDescent="0.25"/>
  </sheetData>
  <sheetProtection algorithmName="SHA-512" hashValue="xLgozuieIHVGzep4HGkkoCMaXuz4W91sYG+M3hNoKpSq7tLDISPhRpbLMXjXmawp6XKpZzSgtJ8h5pkUhNpSvA==" saltValue="5PFdf5greyp+4S0bdz1j0Q==" spinCount="100000" sheet="1" objects="1" scenarios="1"/>
  <mergeCells count="10">
    <mergeCell ref="I1:K3"/>
    <mergeCell ref="C23:E23"/>
    <mergeCell ref="G23:I23"/>
    <mergeCell ref="C21:E21"/>
    <mergeCell ref="C70:E70"/>
    <mergeCell ref="C62:E62"/>
    <mergeCell ref="G62:I62"/>
    <mergeCell ref="G70:I70"/>
    <mergeCell ref="C42:E42"/>
    <mergeCell ref="C59:E59"/>
  </mergeCells>
  <conditionalFormatting sqref="C36">
    <cfRule type="expression" dxfId="4" priority="1">
      <formula>Vermogen_Specificeren="nee"</formula>
    </cfRule>
  </conditionalFormatting>
  <conditionalFormatting sqref="G36">
    <cfRule type="expression" dxfId="3" priority="5">
      <formula>Vermogen_Specificeren="nee"</formula>
    </cfRule>
  </conditionalFormatting>
  <conditionalFormatting sqref="H17:H20 E36 G82:G84 D89:G89 D92:E95">
    <cfRule type="expression" dxfId="2" priority="3">
      <formula>Vermogen_Specificeren="nee"</formula>
    </cfRule>
  </conditionalFormatting>
  <conditionalFormatting sqref="I36">
    <cfRule type="expression" dxfId="1" priority="2">
      <formula>Vermogen_Specificeren="nee"</formula>
    </cfRule>
  </conditionalFormatting>
  <conditionalFormatting sqref="K36">
    <cfRule type="expression" dxfId="0" priority="4">
      <formula>Vermogen_Specificeren="nee"</formula>
    </cfRule>
  </conditionalFormatting>
  <dataValidations disablePrompts="1" xWindow="949" yWindow="645" count="3">
    <dataValidation type="list" allowBlank="1" showInputMessage="1" showErrorMessage="1" sqref="D2" xr:uid="{8CBDECB8-17F0-47B7-A07F-3115CBCCF6CC}">
      <formula1>"ja,nee"</formula1>
    </dataValidation>
    <dataValidation allowBlank="1" showInputMessage="1" showErrorMessage="1" prompt="De tekst in dit veld is te overschrijven_x000a_" sqref="H46:H47" xr:uid="{2FB1B21B-16CC-4427-8D8F-AB6BAFF25352}"/>
    <dataValidation allowBlank="1" showInputMessage="1" showErrorMessage="1" prompt="De tekst in dit veld is te overschrijven" sqref="C64:F66" xr:uid="{B9E3DCB4-5AB1-48AE-AE03-FFE508A0D126}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xWindow="949" yWindow="645" count="1">
        <x14:dataValidation type="list" allowBlank="1" showInputMessage="1" showErrorMessage="1" xr:uid="{C1C9FAE3-5151-4F28-9190-553D482814C8}">
          <x14:formula1>
            <xm:f>Blad2!$A$1:$A$2</xm:f>
          </x14:formula1>
          <xm:sqref>F10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BCDCB-22E3-423E-B636-74237586E9FC}">
  <dimension ref="A1:A2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8A3E4-8E78-4AB9-8663-DD6F4ADD6BCA}">
  <dimension ref="C1:AO115"/>
  <sheetViews>
    <sheetView topLeftCell="D1" zoomScale="145" zoomScaleNormal="145" workbookViewId="0">
      <selection activeCell="A3" sqref="A3"/>
    </sheetView>
  </sheetViews>
  <sheetFormatPr defaultRowHeight="15" x14ac:dyDescent="0.25"/>
  <cols>
    <col min="4" max="4" width="17.140625" customWidth="1"/>
    <col min="5" max="5" width="18.7109375" customWidth="1"/>
    <col min="10" max="10" width="11.42578125" bestFit="1" customWidth="1"/>
    <col min="11" max="11" width="10.28515625" bestFit="1" customWidth="1"/>
    <col min="12" max="12" width="15.140625" customWidth="1"/>
    <col min="17" max="17" width="11.42578125" bestFit="1" customWidth="1"/>
    <col min="18" max="18" width="10.28515625" bestFit="1" customWidth="1"/>
    <col min="19" max="19" width="5.42578125" customWidth="1"/>
    <col min="24" max="24" width="10.28515625" bestFit="1" customWidth="1"/>
    <col min="35" max="35" width="10.28515625" bestFit="1" customWidth="1"/>
    <col min="41" max="41" width="10.28515625" bestFit="1" customWidth="1"/>
  </cols>
  <sheetData>
    <row r="1" spans="3:41" x14ac:dyDescent="0.25">
      <c r="G1" t="s">
        <v>81</v>
      </c>
      <c r="J1" s="6">
        <f>SUM(J9:J114)</f>
        <v>174081.59999999998</v>
      </c>
      <c r="O1" s="6">
        <v>67804</v>
      </c>
      <c r="P1" s="57">
        <v>0.755</v>
      </c>
      <c r="Q1" s="59">
        <v>89806.622516556294</v>
      </c>
      <c r="U1" s="6">
        <v>4196</v>
      </c>
      <c r="V1">
        <v>0.69</v>
      </c>
      <c r="W1" s="6">
        <v>6081.1594202898559</v>
      </c>
      <c r="AG1" t="s">
        <v>77</v>
      </c>
      <c r="AI1">
        <f>SUM(AC9:AC115)</f>
        <v>20000</v>
      </c>
    </row>
    <row r="2" spans="3:41" x14ac:dyDescent="0.25">
      <c r="G2" t="s">
        <v>82</v>
      </c>
      <c r="J2" s="6">
        <f>SUM(E9:E114)*Rekentool!F11</f>
        <v>276320</v>
      </c>
      <c r="P2" s="58">
        <v>0.245</v>
      </c>
      <c r="Q2" s="59">
        <v>22002.62251655629</v>
      </c>
      <c r="R2" s="60">
        <v>0.32450331125827814</v>
      </c>
      <c r="V2">
        <v>0.31000000000000005</v>
      </c>
      <c r="W2" s="6">
        <v>1885.1594202898557</v>
      </c>
      <c r="X2" s="61">
        <v>0.44927536231884074</v>
      </c>
    </row>
    <row r="3" spans="3:41" x14ac:dyDescent="0.25">
      <c r="J3" s="6"/>
    </row>
    <row r="4" spans="3:41" x14ac:dyDescent="0.25">
      <c r="D4" t="s">
        <v>20</v>
      </c>
      <c r="E4">
        <f>SUM(E9:E114)</f>
        <v>138160</v>
      </c>
      <c r="M4" t="s">
        <v>63</v>
      </c>
      <c r="R4" t="s">
        <v>70</v>
      </c>
      <c r="X4" t="s">
        <v>71</v>
      </c>
      <c r="AC4" t="s">
        <v>40</v>
      </c>
    </row>
    <row r="5" spans="3:41" x14ac:dyDescent="0.25">
      <c r="D5" t="s">
        <v>21</v>
      </c>
      <c r="E5">
        <f>SUM(F9:F114)</f>
        <v>87040.799999999988</v>
      </c>
      <c r="F5" s="9">
        <v>0.06</v>
      </c>
      <c r="M5">
        <f>Rekentool!$F$14</f>
        <v>1000</v>
      </c>
      <c r="R5" s="32">
        <f>SUM(R9:R114)</f>
        <v>62980.121854304634</v>
      </c>
      <c r="X5" s="32">
        <f>SUM(X9:X115)</f>
        <v>62980.121854304634</v>
      </c>
      <c r="AI5" s="32">
        <f>SUM(AI9:AI115)</f>
        <v>6490.0662251655613</v>
      </c>
      <c r="AO5" s="32">
        <f>SUM(AO9:AO114)</f>
        <v>6490.0662251655613</v>
      </c>
    </row>
    <row r="6" spans="3:41" x14ac:dyDescent="0.25">
      <c r="D6" t="s">
        <v>19</v>
      </c>
      <c r="E6">
        <f>E4+E5</f>
        <v>225200.8</v>
      </c>
    </row>
    <row r="7" spans="3:41" x14ac:dyDescent="0.25">
      <c r="N7" t="s">
        <v>67</v>
      </c>
      <c r="T7" t="s">
        <v>76</v>
      </c>
      <c r="AE7" t="s">
        <v>67</v>
      </c>
      <c r="AK7" t="s">
        <v>76</v>
      </c>
    </row>
    <row r="8" spans="3:41" s="31" customFormat="1" ht="45" x14ac:dyDescent="0.25">
      <c r="C8" s="31" t="s">
        <v>15</v>
      </c>
      <c r="E8" s="31" t="s">
        <v>65</v>
      </c>
      <c r="F8" s="31" t="s">
        <v>18</v>
      </c>
      <c r="G8" s="31" t="s">
        <v>66</v>
      </c>
      <c r="H8" s="31" t="s">
        <v>61</v>
      </c>
      <c r="J8" s="31" t="s">
        <v>62</v>
      </c>
      <c r="K8" s="31" t="s">
        <v>63</v>
      </c>
      <c r="L8" s="31" t="s">
        <v>64</v>
      </c>
      <c r="N8" s="31" t="s">
        <v>68</v>
      </c>
      <c r="O8" s="31" t="s">
        <v>13</v>
      </c>
      <c r="P8" s="31" t="s">
        <v>69</v>
      </c>
      <c r="Q8" s="31" t="s">
        <v>13</v>
      </c>
      <c r="R8" s="31" t="s">
        <v>30</v>
      </c>
      <c r="T8" s="31" t="s">
        <v>68</v>
      </c>
      <c r="U8" s="31" t="s">
        <v>13</v>
      </c>
      <c r="V8" s="31" t="s">
        <v>69</v>
      </c>
      <c r="W8" s="31" t="s">
        <v>13</v>
      </c>
      <c r="X8" s="31" t="s">
        <v>30</v>
      </c>
      <c r="AE8" s="31" t="s">
        <v>68</v>
      </c>
      <c r="AF8" s="31" t="s">
        <v>13</v>
      </c>
      <c r="AG8" s="31" t="s">
        <v>69</v>
      </c>
      <c r="AH8" s="31" t="s">
        <v>13</v>
      </c>
      <c r="AI8" s="31" t="s">
        <v>30</v>
      </c>
      <c r="AK8" s="31" t="s">
        <v>68</v>
      </c>
      <c r="AL8" s="31" t="s">
        <v>13</v>
      </c>
      <c r="AM8" s="31" t="s">
        <v>69</v>
      </c>
      <c r="AN8" s="31" t="s">
        <v>13</v>
      </c>
      <c r="AO8" s="31" t="s">
        <v>30</v>
      </c>
    </row>
    <row r="9" spans="3:41" x14ac:dyDescent="0.25">
      <c r="C9">
        <f>Rekentool!E105</f>
        <v>20</v>
      </c>
      <c r="D9">
        <f>IF(C9&gt;=0,C9,0)</f>
        <v>20</v>
      </c>
      <c r="E9">
        <f>IF(D9&gt;0,Rekentool!$F$17,0)</f>
        <v>6908</v>
      </c>
      <c r="F9">
        <f>E9*D9*$F$5</f>
        <v>8289.6</v>
      </c>
      <c r="G9">
        <f>IF(D9&gt;0,Rekentool!$F$16,0)</f>
        <v>0</v>
      </c>
      <c r="H9">
        <f>Rekentool!$F$11</f>
        <v>2</v>
      </c>
      <c r="J9" s="6">
        <f>(F9+G9)*H9</f>
        <v>16579.2</v>
      </c>
      <c r="K9" s="6">
        <f t="shared" ref="K9:K18" si="0">IF(C9&gt;=0,$M$5,0)</f>
        <v>1000</v>
      </c>
      <c r="L9" s="6">
        <f>J9+K9</f>
        <v>17579.2</v>
      </c>
      <c r="N9" s="6">
        <f>MIN(L9,Rekentool!$H$65)</f>
        <v>17579.2</v>
      </c>
      <c r="O9" s="6">
        <f>N9*$R$2</f>
        <v>5704.5086092715237</v>
      </c>
      <c r="P9" s="6">
        <f>L9-N9</f>
        <v>0</v>
      </c>
      <c r="Q9" s="6">
        <f>P9*$X$2</f>
        <v>0</v>
      </c>
      <c r="R9" s="6">
        <f>O9+Q9</f>
        <v>5704.5086092715237</v>
      </c>
      <c r="T9" s="6">
        <f>MIN(L9,Rekentool!$H$73)</f>
        <v>17579.2</v>
      </c>
      <c r="U9" s="6">
        <f>T9*$R$2</f>
        <v>5704.5086092715237</v>
      </c>
      <c r="V9" s="6">
        <f>L9-T9</f>
        <v>0</v>
      </c>
      <c r="W9" s="6">
        <f>V9*$X$2</f>
        <v>0</v>
      </c>
      <c r="X9" s="6">
        <f>U9+W9</f>
        <v>5704.5086092715237</v>
      </c>
      <c r="AC9">
        <f>IF(C9&gt;0,$M$5,0)</f>
        <v>1000</v>
      </c>
      <c r="AE9" s="6">
        <f>MIN(AC9,Rekentool!$H$65)</f>
        <v>1000</v>
      </c>
      <c r="AF9" s="6">
        <f>AE9*$R$2</f>
        <v>324.50331125827813</v>
      </c>
      <c r="AG9" s="6">
        <f>AC9-AE9</f>
        <v>0</v>
      </c>
      <c r="AH9" s="6">
        <f>AG9*$X$2</f>
        <v>0</v>
      </c>
      <c r="AI9" s="6">
        <f>AF9+AH9</f>
        <v>324.50331125827813</v>
      </c>
      <c r="AK9" s="6">
        <f>MIN(AC9,Rekentool!$H$73)</f>
        <v>1000</v>
      </c>
      <c r="AL9" s="6">
        <f>AK9*$R$2</f>
        <v>324.50331125827813</v>
      </c>
      <c r="AM9" s="6">
        <f>AC9-AK9</f>
        <v>0</v>
      </c>
      <c r="AN9" s="6">
        <f>AM9*$X$2</f>
        <v>0</v>
      </c>
      <c r="AO9" s="6">
        <f>AL9+AN9</f>
        <v>324.50331125827813</v>
      </c>
    </row>
    <row r="10" spans="3:41" x14ac:dyDescent="0.25">
      <c r="C10">
        <f>C9-1</f>
        <v>19</v>
      </c>
      <c r="D10">
        <f t="shared" ref="D10:D73" si="1">IF(C10&gt;=0,C10,0)</f>
        <v>19</v>
      </c>
      <c r="E10">
        <f>IF(D10&gt;0,Rekentool!$F$17,0)</f>
        <v>6908</v>
      </c>
      <c r="F10">
        <f t="shared" ref="F10:F73" si="2">E10*D10*$F$5</f>
        <v>7875.12</v>
      </c>
      <c r="G10">
        <f>IF(D10&gt;0,Rekentool!$F$16,0)</f>
        <v>0</v>
      </c>
      <c r="H10">
        <f>Rekentool!$F$11</f>
        <v>2</v>
      </c>
      <c r="J10" s="6">
        <f t="shared" ref="J10:J73" si="3">(F10+G10)*H10</f>
        <v>15750.24</v>
      </c>
      <c r="K10" s="6">
        <f t="shared" si="0"/>
        <v>1000</v>
      </c>
      <c r="L10" s="6">
        <f t="shared" ref="L10:L73" si="4">J10+K10</f>
        <v>16750.239999999998</v>
      </c>
      <c r="N10" s="6">
        <f>MIN(L10,Rekentool!$H$65)</f>
        <v>16750.239999999998</v>
      </c>
      <c r="O10" s="6">
        <f t="shared" ref="O10:O73" si="5">N10*$R$2</f>
        <v>5435.50834437086</v>
      </c>
      <c r="P10" s="6">
        <f t="shared" ref="P10:P73" si="6">L10-N10</f>
        <v>0</v>
      </c>
      <c r="Q10" s="6">
        <f t="shared" ref="Q10:Q73" si="7">P10*$X$2</f>
        <v>0</v>
      </c>
      <c r="R10" s="6">
        <f t="shared" ref="R10:R73" si="8">O10+Q10</f>
        <v>5435.50834437086</v>
      </c>
      <c r="T10" s="6">
        <f>MIN(L10,Rekentool!$H$73)</f>
        <v>16750.239999999998</v>
      </c>
      <c r="U10" s="6">
        <f t="shared" ref="U10:U73" si="9">T10*$R$2</f>
        <v>5435.50834437086</v>
      </c>
      <c r="V10" s="6">
        <f t="shared" ref="V10:V73" si="10">L10-T10</f>
        <v>0</v>
      </c>
      <c r="W10" s="6">
        <f t="shared" ref="W10:W73" si="11">V10*$X$2</f>
        <v>0</v>
      </c>
      <c r="X10" s="6">
        <f t="shared" ref="X10:X73" si="12">U10+W10</f>
        <v>5435.50834437086</v>
      </c>
      <c r="AC10">
        <f t="shared" ref="AC10:AC73" si="13">IF(C10&gt;0,$M$5,0)</f>
        <v>1000</v>
      </c>
      <c r="AE10" s="6">
        <f>MIN(AC10,Rekentool!$H$65)</f>
        <v>1000</v>
      </c>
      <c r="AF10" s="6">
        <f t="shared" ref="AF10:AF73" si="14">AE10*$R$2</f>
        <v>324.50331125827813</v>
      </c>
      <c r="AG10" s="6">
        <f t="shared" ref="AG10:AG73" si="15">AC10-AE10</f>
        <v>0</v>
      </c>
      <c r="AH10" s="6">
        <f t="shared" ref="AH10:AH73" si="16">AG10*$X$2</f>
        <v>0</v>
      </c>
      <c r="AI10" s="6">
        <f t="shared" ref="AI10:AI73" si="17">AF10+AH10</f>
        <v>324.50331125827813</v>
      </c>
      <c r="AK10" s="6">
        <f>MIN(AC10,Rekentool!$H$73)</f>
        <v>1000</v>
      </c>
      <c r="AL10" s="6">
        <f t="shared" ref="AL10:AL73" si="18">AK10*$R$2</f>
        <v>324.50331125827813</v>
      </c>
      <c r="AM10" s="6">
        <f t="shared" ref="AM10:AM73" si="19">AC10-AK10</f>
        <v>0</v>
      </c>
      <c r="AN10" s="6">
        <f t="shared" ref="AN10:AN73" si="20">AM10*$X$2</f>
        <v>0</v>
      </c>
      <c r="AO10" s="6">
        <f t="shared" ref="AO10:AO73" si="21">AL10+AN10</f>
        <v>324.50331125827813</v>
      </c>
    </row>
    <row r="11" spans="3:41" x14ac:dyDescent="0.25">
      <c r="C11">
        <f t="shared" ref="C11:C74" si="22">C10-1</f>
        <v>18</v>
      </c>
      <c r="D11">
        <f t="shared" si="1"/>
        <v>18</v>
      </c>
      <c r="E11">
        <f>IF(D11&gt;0,Rekentool!$F$17,0)</f>
        <v>6908</v>
      </c>
      <c r="F11">
        <f t="shared" si="2"/>
        <v>7460.6399999999994</v>
      </c>
      <c r="G11">
        <f>IF(D11&gt;0,Rekentool!$F$16,0)</f>
        <v>0</v>
      </c>
      <c r="H11">
        <f>Rekentool!$F$11</f>
        <v>2</v>
      </c>
      <c r="J11" s="6">
        <f t="shared" si="3"/>
        <v>14921.279999999999</v>
      </c>
      <c r="K11" s="6">
        <f t="shared" si="0"/>
        <v>1000</v>
      </c>
      <c r="L11" s="6">
        <f t="shared" si="4"/>
        <v>15921.279999999999</v>
      </c>
      <c r="N11" s="6">
        <f>MIN(L11,Rekentool!$H$65)</f>
        <v>15921.279999999999</v>
      </c>
      <c r="O11" s="6">
        <f t="shared" si="5"/>
        <v>5166.508079470198</v>
      </c>
      <c r="P11" s="6">
        <f t="shared" si="6"/>
        <v>0</v>
      </c>
      <c r="Q11" s="6">
        <f t="shared" si="7"/>
        <v>0</v>
      </c>
      <c r="R11" s="6">
        <f t="shared" si="8"/>
        <v>5166.508079470198</v>
      </c>
      <c r="T11" s="6">
        <f>MIN(L11,Rekentool!$H$73)</f>
        <v>15921.279999999999</v>
      </c>
      <c r="U11" s="6">
        <f t="shared" si="9"/>
        <v>5166.508079470198</v>
      </c>
      <c r="V11" s="6">
        <f t="shared" si="10"/>
        <v>0</v>
      </c>
      <c r="W11" s="6">
        <f t="shared" si="11"/>
        <v>0</v>
      </c>
      <c r="X11" s="6">
        <f t="shared" si="12"/>
        <v>5166.508079470198</v>
      </c>
      <c r="AC11">
        <f t="shared" si="13"/>
        <v>1000</v>
      </c>
      <c r="AE11" s="6">
        <f>MIN(AC11,Rekentool!$H$65)</f>
        <v>1000</v>
      </c>
      <c r="AF11" s="6">
        <f t="shared" si="14"/>
        <v>324.50331125827813</v>
      </c>
      <c r="AG11" s="6">
        <f t="shared" si="15"/>
        <v>0</v>
      </c>
      <c r="AH11" s="6">
        <f t="shared" si="16"/>
        <v>0</v>
      </c>
      <c r="AI11" s="6">
        <f t="shared" si="17"/>
        <v>324.50331125827813</v>
      </c>
      <c r="AK11" s="6">
        <f>MIN(AC11,Rekentool!$H$73)</f>
        <v>1000</v>
      </c>
      <c r="AL11" s="6">
        <f t="shared" si="18"/>
        <v>324.50331125827813</v>
      </c>
      <c r="AM11" s="6">
        <f t="shared" si="19"/>
        <v>0</v>
      </c>
      <c r="AN11" s="6">
        <f t="shared" si="20"/>
        <v>0</v>
      </c>
      <c r="AO11" s="6">
        <f t="shared" si="21"/>
        <v>324.50331125827813</v>
      </c>
    </row>
    <row r="12" spans="3:41" x14ac:dyDescent="0.25">
      <c r="C12">
        <f t="shared" si="22"/>
        <v>17</v>
      </c>
      <c r="D12">
        <f t="shared" si="1"/>
        <v>17</v>
      </c>
      <c r="E12">
        <f>IF(D12&gt;0,Rekentool!$F$17,0)</f>
        <v>6908</v>
      </c>
      <c r="F12">
        <f t="shared" si="2"/>
        <v>7046.16</v>
      </c>
      <c r="G12">
        <f>IF(D12&gt;0,Rekentool!$F$16,0)</f>
        <v>0</v>
      </c>
      <c r="H12">
        <f>Rekentool!$F$11</f>
        <v>2</v>
      </c>
      <c r="J12" s="6">
        <f t="shared" si="3"/>
        <v>14092.32</v>
      </c>
      <c r="K12" s="6">
        <f t="shared" si="0"/>
        <v>1000</v>
      </c>
      <c r="L12" s="6">
        <f t="shared" si="4"/>
        <v>15092.32</v>
      </c>
      <c r="N12" s="6">
        <f>MIN(L12,Rekentool!$H$65)</f>
        <v>15092.32</v>
      </c>
      <c r="O12" s="6">
        <f t="shared" si="5"/>
        <v>4897.5078145695361</v>
      </c>
      <c r="P12" s="6">
        <f t="shared" si="6"/>
        <v>0</v>
      </c>
      <c r="Q12" s="6">
        <f t="shared" si="7"/>
        <v>0</v>
      </c>
      <c r="R12" s="6">
        <f t="shared" si="8"/>
        <v>4897.5078145695361</v>
      </c>
      <c r="T12" s="6">
        <f>MIN(L12,Rekentool!$H$73)</f>
        <v>15092.32</v>
      </c>
      <c r="U12" s="6">
        <f t="shared" si="9"/>
        <v>4897.5078145695361</v>
      </c>
      <c r="V12" s="6">
        <f t="shared" si="10"/>
        <v>0</v>
      </c>
      <c r="W12" s="6">
        <f t="shared" si="11"/>
        <v>0</v>
      </c>
      <c r="X12" s="6">
        <f t="shared" si="12"/>
        <v>4897.5078145695361</v>
      </c>
      <c r="AC12">
        <f t="shared" si="13"/>
        <v>1000</v>
      </c>
      <c r="AE12" s="6">
        <f>MIN(AC12,Rekentool!$H$65)</f>
        <v>1000</v>
      </c>
      <c r="AF12" s="6">
        <f t="shared" si="14"/>
        <v>324.50331125827813</v>
      </c>
      <c r="AG12" s="6">
        <f t="shared" si="15"/>
        <v>0</v>
      </c>
      <c r="AH12" s="6">
        <f t="shared" si="16"/>
        <v>0</v>
      </c>
      <c r="AI12" s="6">
        <f t="shared" si="17"/>
        <v>324.50331125827813</v>
      </c>
      <c r="AK12" s="6">
        <f>MIN(AC12,Rekentool!$H$73)</f>
        <v>1000</v>
      </c>
      <c r="AL12" s="6">
        <f t="shared" si="18"/>
        <v>324.50331125827813</v>
      </c>
      <c r="AM12" s="6">
        <f t="shared" si="19"/>
        <v>0</v>
      </c>
      <c r="AN12" s="6">
        <f t="shared" si="20"/>
        <v>0</v>
      </c>
      <c r="AO12" s="6">
        <f t="shared" si="21"/>
        <v>324.50331125827813</v>
      </c>
    </row>
    <row r="13" spans="3:41" x14ac:dyDescent="0.25">
      <c r="C13">
        <f t="shared" si="22"/>
        <v>16</v>
      </c>
      <c r="D13">
        <f t="shared" si="1"/>
        <v>16</v>
      </c>
      <c r="E13">
        <f>IF(D13&gt;0,Rekentool!$F$17,0)</f>
        <v>6908</v>
      </c>
      <c r="F13">
        <f t="shared" si="2"/>
        <v>6631.6799999999994</v>
      </c>
      <c r="G13">
        <f>IF(D13&gt;0,Rekentool!$F$16,0)</f>
        <v>0</v>
      </c>
      <c r="H13">
        <f>Rekentool!$F$11</f>
        <v>2</v>
      </c>
      <c r="J13" s="6">
        <f t="shared" si="3"/>
        <v>13263.359999999999</v>
      </c>
      <c r="K13" s="6">
        <f t="shared" si="0"/>
        <v>1000</v>
      </c>
      <c r="L13" s="6">
        <f t="shared" si="4"/>
        <v>14263.359999999999</v>
      </c>
      <c r="N13" s="6">
        <f>MIN(L13,Rekentool!$H$65)</f>
        <v>14263.359999999999</v>
      </c>
      <c r="O13" s="6">
        <f t="shared" si="5"/>
        <v>4628.5075496688733</v>
      </c>
      <c r="P13" s="6">
        <f t="shared" si="6"/>
        <v>0</v>
      </c>
      <c r="Q13" s="6">
        <f t="shared" si="7"/>
        <v>0</v>
      </c>
      <c r="R13" s="6">
        <f t="shared" si="8"/>
        <v>4628.5075496688733</v>
      </c>
      <c r="T13" s="6">
        <f>MIN(L13,Rekentool!$H$73)</f>
        <v>14263.359999999999</v>
      </c>
      <c r="U13" s="6">
        <f t="shared" si="9"/>
        <v>4628.5075496688733</v>
      </c>
      <c r="V13" s="6">
        <f t="shared" si="10"/>
        <v>0</v>
      </c>
      <c r="W13" s="6">
        <f t="shared" si="11"/>
        <v>0</v>
      </c>
      <c r="X13" s="6">
        <f t="shared" si="12"/>
        <v>4628.5075496688733</v>
      </c>
      <c r="AC13">
        <f t="shared" si="13"/>
        <v>1000</v>
      </c>
      <c r="AE13" s="6">
        <f>MIN(AC13,Rekentool!$H$65)</f>
        <v>1000</v>
      </c>
      <c r="AF13" s="6">
        <f t="shared" si="14"/>
        <v>324.50331125827813</v>
      </c>
      <c r="AG13" s="6">
        <f t="shared" si="15"/>
        <v>0</v>
      </c>
      <c r="AH13" s="6">
        <f t="shared" si="16"/>
        <v>0</v>
      </c>
      <c r="AI13" s="6">
        <f t="shared" si="17"/>
        <v>324.50331125827813</v>
      </c>
      <c r="AK13" s="6">
        <f>MIN(AC13,Rekentool!$H$73)</f>
        <v>1000</v>
      </c>
      <c r="AL13" s="6">
        <f t="shared" si="18"/>
        <v>324.50331125827813</v>
      </c>
      <c r="AM13" s="6">
        <f t="shared" si="19"/>
        <v>0</v>
      </c>
      <c r="AN13" s="6">
        <f t="shared" si="20"/>
        <v>0</v>
      </c>
      <c r="AO13" s="6">
        <f t="shared" si="21"/>
        <v>324.50331125827813</v>
      </c>
    </row>
    <row r="14" spans="3:41" x14ac:dyDescent="0.25">
      <c r="C14">
        <f t="shared" si="22"/>
        <v>15</v>
      </c>
      <c r="D14">
        <f t="shared" si="1"/>
        <v>15</v>
      </c>
      <c r="E14">
        <f>IF(D14&gt;0,Rekentool!$F$17,0)</f>
        <v>6908</v>
      </c>
      <c r="F14">
        <f t="shared" si="2"/>
        <v>6217.2</v>
      </c>
      <c r="G14">
        <f>IF(D14&gt;0,Rekentool!$F$16,0)</f>
        <v>0</v>
      </c>
      <c r="H14">
        <f>Rekentool!$F$11</f>
        <v>2</v>
      </c>
      <c r="J14" s="6">
        <f t="shared" si="3"/>
        <v>12434.4</v>
      </c>
      <c r="K14" s="6">
        <f t="shared" si="0"/>
        <v>1000</v>
      </c>
      <c r="L14" s="6">
        <f t="shared" si="4"/>
        <v>13434.4</v>
      </c>
      <c r="N14" s="6">
        <f>MIN(L14,Rekentool!$H$65)</f>
        <v>13434.4</v>
      </c>
      <c r="O14" s="6">
        <f t="shared" si="5"/>
        <v>4359.5072847682113</v>
      </c>
      <c r="P14" s="6">
        <f t="shared" si="6"/>
        <v>0</v>
      </c>
      <c r="Q14" s="6">
        <f t="shared" si="7"/>
        <v>0</v>
      </c>
      <c r="R14" s="6">
        <f t="shared" si="8"/>
        <v>4359.5072847682113</v>
      </c>
      <c r="T14" s="6">
        <f>MIN(L14,Rekentool!$H$73)</f>
        <v>13434.4</v>
      </c>
      <c r="U14" s="6">
        <f t="shared" si="9"/>
        <v>4359.5072847682113</v>
      </c>
      <c r="V14" s="6">
        <f t="shared" si="10"/>
        <v>0</v>
      </c>
      <c r="W14" s="6">
        <f t="shared" si="11"/>
        <v>0</v>
      </c>
      <c r="X14" s="6">
        <f t="shared" si="12"/>
        <v>4359.5072847682113</v>
      </c>
      <c r="AC14">
        <f t="shared" si="13"/>
        <v>1000</v>
      </c>
      <c r="AE14" s="6">
        <f>MIN(AC14,Rekentool!$H$65)</f>
        <v>1000</v>
      </c>
      <c r="AF14" s="6">
        <f t="shared" si="14"/>
        <v>324.50331125827813</v>
      </c>
      <c r="AG14" s="6">
        <f t="shared" si="15"/>
        <v>0</v>
      </c>
      <c r="AH14" s="6">
        <f t="shared" si="16"/>
        <v>0</v>
      </c>
      <c r="AI14" s="6">
        <f t="shared" si="17"/>
        <v>324.50331125827813</v>
      </c>
      <c r="AK14" s="6">
        <f>MIN(AC14,Rekentool!$H$73)</f>
        <v>1000</v>
      </c>
      <c r="AL14" s="6">
        <f t="shared" si="18"/>
        <v>324.50331125827813</v>
      </c>
      <c r="AM14" s="6">
        <f t="shared" si="19"/>
        <v>0</v>
      </c>
      <c r="AN14" s="6">
        <f t="shared" si="20"/>
        <v>0</v>
      </c>
      <c r="AO14" s="6">
        <f t="shared" si="21"/>
        <v>324.50331125827813</v>
      </c>
    </row>
    <row r="15" spans="3:41" x14ac:dyDescent="0.25">
      <c r="C15">
        <f t="shared" si="22"/>
        <v>14</v>
      </c>
      <c r="D15">
        <f t="shared" si="1"/>
        <v>14</v>
      </c>
      <c r="E15">
        <f>IF(D15&gt;0,Rekentool!$F$17,0)</f>
        <v>6908</v>
      </c>
      <c r="F15">
        <f t="shared" si="2"/>
        <v>5802.7199999999993</v>
      </c>
      <c r="G15">
        <f>IF(D15&gt;0,Rekentool!$F$16,0)</f>
        <v>0</v>
      </c>
      <c r="H15">
        <f>Rekentool!$F$11</f>
        <v>2</v>
      </c>
      <c r="J15" s="6">
        <f t="shared" si="3"/>
        <v>11605.439999999999</v>
      </c>
      <c r="K15" s="6">
        <f t="shared" si="0"/>
        <v>1000</v>
      </c>
      <c r="L15" s="6">
        <f t="shared" si="4"/>
        <v>12605.439999999999</v>
      </c>
      <c r="N15" s="6">
        <f>MIN(L15,Rekentool!$H$65)</f>
        <v>12605.439999999999</v>
      </c>
      <c r="O15" s="6">
        <f t="shared" si="5"/>
        <v>4090.5070198675489</v>
      </c>
      <c r="P15" s="6">
        <f t="shared" si="6"/>
        <v>0</v>
      </c>
      <c r="Q15" s="6">
        <f t="shared" si="7"/>
        <v>0</v>
      </c>
      <c r="R15" s="6">
        <f t="shared" si="8"/>
        <v>4090.5070198675489</v>
      </c>
      <c r="T15" s="6">
        <f>MIN(L15,Rekentool!$H$73)</f>
        <v>12605.439999999999</v>
      </c>
      <c r="U15" s="6">
        <f t="shared" si="9"/>
        <v>4090.5070198675489</v>
      </c>
      <c r="V15" s="6">
        <f t="shared" si="10"/>
        <v>0</v>
      </c>
      <c r="W15" s="6">
        <f t="shared" si="11"/>
        <v>0</v>
      </c>
      <c r="X15" s="6">
        <f t="shared" si="12"/>
        <v>4090.5070198675489</v>
      </c>
      <c r="AC15">
        <f t="shared" si="13"/>
        <v>1000</v>
      </c>
      <c r="AE15" s="6">
        <f>MIN(AC15,Rekentool!$H$65)</f>
        <v>1000</v>
      </c>
      <c r="AF15" s="6">
        <f t="shared" si="14"/>
        <v>324.50331125827813</v>
      </c>
      <c r="AG15" s="6">
        <f t="shared" si="15"/>
        <v>0</v>
      </c>
      <c r="AH15" s="6">
        <f t="shared" si="16"/>
        <v>0</v>
      </c>
      <c r="AI15" s="6">
        <f t="shared" si="17"/>
        <v>324.50331125827813</v>
      </c>
      <c r="AK15" s="6">
        <f>MIN(AC15,Rekentool!$H$73)</f>
        <v>1000</v>
      </c>
      <c r="AL15" s="6">
        <f t="shared" si="18"/>
        <v>324.50331125827813</v>
      </c>
      <c r="AM15" s="6">
        <f t="shared" si="19"/>
        <v>0</v>
      </c>
      <c r="AN15" s="6">
        <f t="shared" si="20"/>
        <v>0</v>
      </c>
      <c r="AO15" s="6">
        <f t="shared" si="21"/>
        <v>324.50331125827813</v>
      </c>
    </row>
    <row r="16" spans="3:41" x14ac:dyDescent="0.25">
      <c r="C16">
        <f t="shared" si="22"/>
        <v>13</v>
      </c>
      <c r="D16">
        <f t="shared" si="1"/>
        <v>13</v>
      </c>
      <c r="E16">
        <f>IF(D16&gt;0,Rekentool!$F$17,0)</f>
        <v>6908</v>
      </c>
      <c r="F16">
        <f t="shared" si="2"/>
        <v>5388.24</v>
      </c>
      <c r="G16">
        <f>IF(D16&gt;0,Rekentool!$F$16,0)</f>
        <v>0</v>
      </c>
      <c r="H16">
        <f>Rekentool!$F$11</f>
        <v>2</v>
      </c>
      <c r="J16" s="6">
        <f t="shared" si="3"/>
        <v>10776.48</v>
      </c>
      <c r="K16" s="6">
        <f t="shared" si="0"/>
        <v>1000</v>
      </c>
      <c r="L16" s="6">
        <f t="shared" si="4"/>
        <v>11776.48</v>
      </c>
      <c r="N16" s="6">
        <f>MIN(L16,Rekentool!$H$65)</f>
        <v>11776.48</v>
      </c>
      <c r="O16" s="6">
        <f t="shared" si="5"/>
        <v>3821.506754966887</v>
      </c>
      <c r="P16" s="6">
        <f t="shared" si="6"/>
        <v>0</v>
      </c>
      <c r="Q16" s="6">
        <f t="shared" si="7"/>
        <v>0</v>
      </c>
      <c r="R16" s="6">
        <f t="shared" si="8"/>
        <v>3821.506754966887</v>
      </c>
      <c r="T16" s="6">
        <f>MIN(L16,Rekentool!$H$73)</f>
        <v>11776.48</v>
      </c>
      <c r="U16" s="6">
        <f t="shared" si="9"/>
        <v>3821.506754966887</v>
      </c>
      <c r="V16" s="6">
        <f t="shared" si="10"/>
        <v>0</v>
      </c>
      <c r="W16" s="6">
        <f t="shared" si="11"/>
        <v>0</v>
      </c>
      <c r="X16" s="6">
        <f t="shared" si="12"/>
        <v>3821.506754966887</v>
      </c>
      <c r="AC16">
        <f t="shared" si="13"/>
        <v>1000</v>
      </c>
      <c r="AE16" s="6">
        <f>MIN(AC16,Rekentool!$H$65)</f>
        <v>1000</v>
      </c>
      <c r="AF16" s="6">
        <f t="shared" si="14"/>
        <v>324.50331125827813</v>
      </c>
      <c r="AG16" s="6">
        <f t="shared" si="15"/>
        <v>0</v>
      </c>
      <c r="AH16" s="6">
        <f t="shared" si="16"/>
        <v>0</v>
      </c>
      <c r="AI16" s="6">
        <f t="shared" si="17"/>
        <v>324.50331125827813</v>
      </c>
      <c r="AK16" s="6">
        <f>MIN(AC16,Rekentool!$H$73)</f>
        <v>1000</v>
      </c>
      <c r="AL16" s="6">
        <f t="shared" si="18"/>
        <v>324.50331125827813</v>
      </c>
      <c r="AM16" s="6">
        <f t="shared" si="19"/>
        <v>0</v>
      </c>
      <c r="AN16" s="6">
        <f t="shared" si="20"/>
        <v>0</v>
      </c>
      <c r="AO16" s="6">
        <f t="shared" si="21"/>
        <v>324.50331125827813</v>
      </c>
    </row>
    <row r="17" spans="3:41" x14ac:dyDescent="0.25">
      <c r="C17">
        <f t="shared" si="22"/>
        <v>12</v>
      </c>
      <c r="D17">
        <f t="shared" si="1"/>
        <v>12</v>
      </c>
      <c r="E17">
        <f>IF(D17&gt;0,Rekentool!$F$17,0)</f>
        <v>6908</v>
      </c>
      <c r="F17">
        <f t="shared" si="2"/>
        <v>4973.76</v>
      </c>
      <c r="G17">
        <f>IF(D17&gt;0,Rekentool!$F$16,0)</f>
        <v>0</v>
      </c>
      <c r="H17">
        <f>Rekentool!$F$11</f>
        <v>2</v>
      </c>
      <c r="J17" s="6">
        <f t="shared" si="3"/>
        <v>9947.52</v>
      </c>
      <c r="K17" s="6">
        <f t="shared" si="0"/>
        <v>1000</v>
      </c>
      <c r="L17" s="6">
        <f t="shared" si="4"/>
        <v>10947.52</v>
      </c>
      <c r="N17" s="6">
        <f>MIN(L17,Rekentool!$H$65)</f>
        <v>10947.52</v>
      </c>
      <c r="O17" s="6">
        <f t="shared" si="5"/>
        <v>3552.5064900662251</v>
      </c>
      <c r="P17" s="6">
        <f t="shared" si="6"/>
        <v>0</v>
      </c>
      <c r="Q17" s="6">
        <f t="shared" si="7"/>
        <v>0</v>
      </c>
      <c r="R17" s="6">
        <f t="shared" si="8"/>
        <v>3552.5064900662251</v>
      </c>
      <c r="T17" s="6">
        <f>MIN(L17,Rekentool!$H$73)</f>
        <v>10947.52</v>
      </c>
      <c r="U17" s="6">
        <f t="shared" si="9"/>
        <v>3552.5064900662251</v>
      </c>
      <c r="V17" s="6">
        <f t="shared" si="10"/>
        <v>0</v>
      </c>
      <c r="W17" s="6">
        <f t="shared" si="11"/>
        <v>0</v>
      </c>
      <c r="X17" s="6">
        <f t="shared" si="12"/>
        <v>3552.5064900662251</v>
      </c>
      <c r="AC17">
        <f t="shared" si="13"/>
        <v>1000</v>
      </c>
      <c r="AE17" s="6">
        <f>MIN(AC17,Rekentool!$H$65)</f>
        <v>1000</v>
      </c>
      <c r="AF17" s="6">
        <f t="shared" si="14"/>
        <v>324.50331125827813</v>
      </c>
      <c r="AG17" s="6">
        <f t="shared" si="15"/>
        <v>0</v>
      </c>
      <c r="AH17" s="6">
        <f t="shared" si="16"/>
        <v>0</v>
      </c>
      <c r="AI17" s="6">
        <f t="shared" si="17"/>
        <v>324.50331125827813</v>
      </c>
      <c r="AK17" s="6">
        <f>MIN(AC17,Rekentool!$H$73)</f>
        <v>1000</v>
      </c>
      <c r="AL17" s="6">
        <f t="shared" si="18"/>
        <v>324.50331125827813</v>
      </c>
      <c r="AM17" s="6">
        <f t="shared" si="19"/>
        <v>0</v>
      </c>
      <c r="AN17" s="6">
        <f t="shared" si="20"/>
        <v>0</v>
      </c>
      <c r="AO17" s="6">
        <f t="shared" si="21"/>
        <v>324.50331125827813</v>
      </c>
    </row>
    <row r="18" spans="3:41" x14ac:dyDescent="0.25">
      <c r="C18">
        <f t="shared" si="22"/>
        <v>11</v>
      </c>
      <c r="D18">
        <f t="shared" si="1"/>
        <v>11</v>
      </c>
      <c r="E18">
        <f>IF(D18&gt;0,Rekentool!$F$17,0)</f>
        <v>6908</v>
      </c>
      <c r="F18">
        <f t="shared" si="2"/>
        <v>4559.28</v>
      </c>
      <c r="G18">
        <f>IF(D18&gt;0,Rekentool!$F$16,0)</f>
        <v>0</v>
      </c>
      <c r="H18">
        <f>Rekentool!$F$11</f>
        <v>2</v>
      </c>
      <c r="J18" s="6">
        <f t="shared" si="3"/>
        <v>9118.56</v>
      </c>
      <c r="K18" s="6">
        <f t="shared" si="0"/>
        <v>1000</v>
      </c>
      <c r="L18" s="6">
        <f t="shared" si="4"/>
        <v>10118.56</v>
      </c>
      <c r="N18" s="6">
        <f>MIN(L18,Rekentool!$H$65)</f>
        <v>10118.56</v>
      </c>
      <c r="O18" s="6">
        <f t="shared" si="5"/>
        <v>3283.5062251655627</v>
      </c>
      <c r="P18" s="6">
        <f t="shared" si="6"/>
        <v>0</v>
      </c>
      <c r="Q18" s="6">
        <f t="shared" si="7"/>
        <v>0</v>
      </c>
      <c r="R18" s="6">
        <f t="shared" si="8"/>
        <v>3283.5062251655627</v>
      </c>
      <c r="T18" s="6">
        <f>MIN(L18,Rekentool!$H$73)</f>
        <v>10118.56</v>
      </c>
      <c r="U18" s="6">
        <f t="shared" si="9"/>
        <v>3283.5062251655627</v>
      </c>
      <c r="V18" s="6">
        <f t="shared" si="10"/>
        <v>0</v>
      </c>
      <c r="W18" s="6">
        <f t="shared" si="11"/>
        <v>0</v>
      </c>
      <c r="X18" s="6">
        <f t="shared" si="12"/>
        <v>3283.5062251655627</v>
      </c>
      <c r="AC18">
        <f t="shared" si="13"/>
        <v>1000</v>
      </c>
      <c r="AE18" s="6">
        <f>MIN(AC18,Rekentool!$H$65)</f>
        <v>1000</v>
      </c>
      <c r="AF18" s="6">
        <f t="shared" si="14"/>
        <v>324.50331125827813</v>
      </c>
      <c r="AG18" s="6">
        <f t="shared" si="15"/>
        <v>0</v>
      </c>
      <c r="AH18" s="6">
        <f t="shared" si="16"/>
        <v>0</v>
      </c>
      <c r="AI18" s="6">
        <f t="shared" si="17"/>
        <v>324.50331125827813</v>
      </c>
      <c r="AK18" s="6">
        <f>MIN(AC18,Rekentool!$H$73)</f>
        <v>1000</v>
      </c>
      <c r="AL18" s="6">
        <f t="shared" si="18"/>
        <v>324.50331125827813</v>
      </c>
      <c r="AM18" s="6">
        <f t="shared" si="19"/>
        <v>0</v>
      </c>
      <c r="AN18" s="6">
        <f t="shared" si="20"/>
        <v>0</v>
      </c>
      <c r="AO18" s="6">
        <f t="shared" si="21"/>
        <v>324.50331125827813</v>
      </c>
    </row>
    <row r="19" spans="3:41" x14ac:dyDescent="0.25">
      <c r="C19">
        <f t="shared" si="22"/>
        <v>10</v>
      </c>
      <c r="D19">
        <f t="shared" si="1"/>
        <v>10</v>
      </c>
      <c r="E19">
        <f>IF(D19&gt;0,Rekentool!$F$17,0)</f>
        <v>6908</v>
      </c>
      <c r="F19">
        <f t="shared" si="2"/>
        <v>4144.8</v>
      </c>
      <c r="G19">
        <f>IF(D19&gt;0,Rekentool!$F$16,0)</f>
        <v>0</v>
      </c>
      <c r="H19">
        <f>Rekentool!$F$11</f>
        <v>2</v>
      </c>
      <c r="J19" s="6">
        <f t="shared" si="3"/>
        <v>8289.6</v>
      </c>
      <c r="K19" s="6">
        <f>IF(C19&gt;0,$M$5,0)</f>
        <v>1000</v>
      </c>
      <c r="L19" s="6">
        <f t="shared" si="4"/>
        <v>9289.6</v>
      </c>
      <c r="N19" s="6">
        <f>MIN(L19,Rekentool!$H$65)</f>
        <v>9289.6</v>
      </c>
      <c r="O19" s="6">
        <f t="shared" si="5"/>
        <v>3014.5059602649008</v>
      </c>
      <c r="P19" s="6">
        <f t="shared" si="6"/>
        <v>0</v>
      </c>
      <c r="Q19" s="6">
        <f t="shared" si="7"/>
        <v>0</v>
      </c>
      <c r="R19" s="6">
        <f t="shared" si="8"/>
        <v>3014.5059602649008</v>
      </c>
      <c r="T19" s="6">
        <f>MIN(L19,Rekentool!$H$73)</f>
        <v>9289.6</v>
      </c>
      <c r="U19" s="6">
        <f t="shared" si="9"/>
        <v>3014.5059602649008</v>
      </c>
      <c r="V19" s="6">
        <f t="shared" si="10"/>
        <v>0</v>
      </c>
      <c r="W19" s="6">
        <f t="shared" si="11"/>
        <v>0</v>
      </c>
      <c r="X19" s="6">
        <f t="shared" si="12"/>
        <v>3014.5059602649008</v>
      </c>
      <c r="AC19">
        <f t="shared" si="13"/>
        <v>1000</v>
      </c>
      <c r="AE19" s="6">
        <f>MIN(AC19,Rekentool!$H$65)</f>
        <v>1000</v>
      </c>
      <c r="AF19" s="6">
        <f t="shared" si="14"/>
        <v>324.50331125827813</v>
      </c>
      <c r="AG19" s="6">
        <f t="shared" si="15"/>
        <v>0</v>
      </c>
      <c r="AH19" s="6">
        <f t="shared" si="16"/>
        <v>0</v>
      </c>
      <c r="AI19" s="6">
        <f t="shared" si="17"/>
        <v>324.50331125827813</v>
      </c>
      <c r="AK19" s="6">
        <f>MIN(AC19,Rekentool!$H$73)</f>
        <v>1000</v>
      </c>
      <c r="AL19" s="6">
        <f t="shared" si="18"/>
        <v>324.50331125827813</v>
      </c>
      <c r="AM19" s="6">
        <f t="shared" si="19"/>
        <v>0</v>
      </c>
      <c r="AN19" s="6">
        <f t="shared" si="20"/>
        <v>0</v>
      </c>
      <c r="AO19" s="6">
        <f t="shared" si="21"/>
        <v>324.50331125827813</v>
      </c>
    </row>
    <row r="20" spans="3:41" x14ac:dyDescent="0.25">
      <c r="C20">
        <f t="shared" si="22"/>
        <v>9</v>
      </c>
      <c r="D20">
        <f t="shared" si="1"/>
        <v>9</v>
      </c>
      <c r="E20">
        <f>IF(D20&gt;0,Rekentool!$F$17,0)</f>
        <v>6908</v>
      </c>
      <c r="F20">
        <f t="shared" si="2"/>
        <v>3730.3199999999997</v>
      </c>
      <c r="G20">
        <f>IF(D20&gt;0,Rekentool!$F$16,0)</f>
        <v>0</v>
      </c>
      <c r="H20">
        <f>Rekentool!$F$11</f>
        <v>2</v>
      </c>
      <c r="J20" s="6">
        <f t="shared" si="3"/>
        <v>7460.6399999999994</v>
      </c>
      <c r="K20" s="6">
        <f t="shared" ref="K20:K58" si="23">IF(C20&gt;=0,$M$5,0)</f>
        <v>1000</v>
      </c>
      <c r="L20" s="6">
        <f t="shared" si="4"/>
        <v>8460.64</v>
      </c>
      <c r="N20" s="6">
        <f>MIN(L20,Rekentool!$H$65)</f>
        <v>8460.64</v>
      </c>
      <c r="O20" s="6">
        <f t="shared" si="5"/>
        <v>2745.5056953642384</v>
      </c>
      <c r="P20" s="6">
        <f t="shared" si="6"/>
        <v>0</v>
      </c>
      <c r="Q20" s="6">
        <f t="shared" si="7"/>
        <v>0</v>
      </c>
      <c r="R20" s="6">
        <f t="shared" si="8"/>
        <v>2745.5056953642384</v>
      </c>
      <c r="T20" s="6">
        <f>MIN(L20,Rekentool!$H$73)</f>
        <v>8460.64</v>
      </c>
      <c r="U20" s="6">
        <f t="shared" si="9"/>
        <v>2745.5056953642384</v>
      </c>
      <c r="V20" s="6">
        <f t="shared" si="10"/>
        <v>0</v>
      </c>
      <c r="W20" s="6">
        <f t="shared" si="11"/>
        <v>0</v>
      </c>
      <c r="X20" s="6">
        <f t="shared" si="12"/>
        <v>2745.5056953642384</v>
      </c>
      <c r="AC20">
        <f t="shared" si="13"/>
        <v>1000</v>
      </c>
      <c r="AE20" s="6">
        <f>MIN(AC20,Rekentool!$H$65)</f>
        <v>1000</v>
      </c>
      <c r="AF20" s="6">
        <f t="shared" si="14"/>
        <v>324.50331125827813</v>
      </c>
      <c r="AG20" s="6">
        <f t="shared" si="15"/>
        <v>0</v>
      </c>
      <c r="AH20" s="6">
        <f t="shared" si="16"/>
        <v>0</v>
      </c>
      <c r="AI20" s="6">
        <f t="shared" si="17"/>
        <v>324.50331125827813</v>
      </c>
      <c r="AK20" s="6">
        <f>MIN(AC20,Rekentool!$H$73)</f>
        <v>1000</v>
      </c>
      <c r="AL20" s="6">
        <f t="shared" si="18"/>
        <v>324.50331125827813</v>
      </c>
      <c r="AM20" s="6">
        <f t="shared" si="19"/>
        <v>0</v>
      </c>
      <c r="AN20" s="6">
        <f t="shared" si="20"/>
        <v>0</v>
      </c>
      <c r="AO20" s="6">
        <f t="shared" si="21"/>
        <v>324.50331125827813</v>
      </c>
    </row>
    <row r="21" spans="3:41" x14ac:dyDescent="0.25">
      <c r="C21">
        <f t="shared" si="22"/>
        <v>8</v>
      </c>
      <c r="D21">
        <f t="shared" si="1"/>
        <v>8</v>
      </c>
      <c r="E21">
        <f>IF(D21&gt;0,Rekentool!$F$17,0)</f>
        <v>6908</v>
      </c>
      <c r="F21">
        <f t="shared" si="2"/>
        <v>3315.8399999999997</v>
      </c>
      <c r="G21">
        <f>IF(D21&gt;0,Rekentool!$F$16,0)</f>
        <v>0</v>
      </c>
      <c r="H21">
        <f>Rekentool!$F$11</f>
        <v>2</v>
      </c>
      <c r="J21" s="6">
        <f t="shared" si="3"/>
        <v>6631.6799999999994</v>
      </c>
      <c r="K21" s="6">
        <f t="shared" si="23"/>
        <v>1000</v>
      </c>
      <c r="L21" s="6">
        <f t="shared" si="4"/>
        <v>7631.6799999999994</v>
      </c>
      <c r="N21" s="6">
        <f>MIN(L21,Rekentool!$H$65)</f>
        <v>7631.6799999999994</v>
      </c>
      <c r="O21" s="6">
        <f t="shared" si="5"/>
        <v>2476.505430463576</v>
      </c>
      <c r="P21" s="6">
        <f t="shared" si="6"/>
        <v>0</v>
      </c>
      <c r="Q21" s="6">
        <f t="shared" si="7"/>
        <v>0</v>
      </c>
      <c r="R21" s="6">
        <f t="shared" si="8"/>
        <v>2476.505430463576</v>
      </c>
      <c r="T21" s="6">
        <f>MIN(L21,Rekentool!$H$73)</f>
        <v>7631.6799999999994</v>
      </c>
      <c r="U21" s="6">
        <f t="shared" si="9"/>
        <v>2476.505430463576</v>
      </c>
      <c r="V21" s="6">
        <f t="shared" si="10"/>
        <v>0</v>
      </c>
      <c r="W21" s="6">
        <f t="shared" si="11"/>
        <v>0</v>
      </c>
      <c r="X21" s="6">
        <f t="shared" si="12"/>
        <v>2476.505430463576</v>
      </c>
      <c r="AC21">
        <f t="shared" si="13"/>
        <v>1000</v>
      </c>
      <c r="AE21" s="6">
        <f>MIN(AC21,Rekentool!$H$65)</f>
        <v>1000</v>
      </c>
      <c r="AF21" s="6">
        <f t="shared" si="14"/>
        <v>324.50331125827813</v>
      </c>
      <c r="AG21" s="6">
        <f t="shared" si="15"/>
        <v>0</v>
      </c>
      <c r="AH21" s="6">
        <f t="shared" si="16"/>
        <v>0</v>
      </c>
      <c r="AI21" s="6">
        <f t="shared" si="17"/>
        <v>324.50331125827813</v>
      </c>
      <c r="AK21" s="6">
        <f>MIN(AC21,Rekentool!$H$73)</f>
        <v>1000</v>
      </c>
      <c r="AL21" s="6">
        <f t="shared" si="18"/>
        <v>324.50331125827813</v>
      </c>
      <c r="AM21" s="6">
        <f t="shared" si="19"/>
        <v>0</v>
      </c>
      <c r="AN21" s="6">
        <f t="shared" si="20"/>
        <v>0</v>
      </c>
      <c r="AO21" s="6">
        <f t="shared" si="21"/>
        <v>324.50331125827813</v>
      </c>
    </row>
    <row r="22" spans="3:41" x14ac:dyDescent="0.25">
      <c r="C22">
        <f t="shared" si="22"/>
        <v>7</v>
      </c>
      <c r="D22">
        <f t="shared" si="1"/>
        <v>7</v>
      </c>
      <c r="E22">
        <f>IF(D22&gt;0,Rekentool!$F$17,0)</f>
        <v>6908</v>
      </c>
      <c r="F22">
        <f t="shared" si="2"/>
        <v>2901.3599999999997</v>
      </c>
      <c r="G22">
        <f>IF(D22&gt;0,Rekentool!$F$16,0)</f>
        <v>0</v>
      </c>
      <c r="H22">
        <f>Rekentool!$F$11</f>
        <v>2</v>
      </c>
      <c r="J22" s="6">
        <f t="shared" si="3"/>
        <v>5802.7199999999993</v>
      </c>
      <c r="K22" s="6">
        <f t="shared" si="23"/>
        <v>1000</v>
      </c>
      <c r="L22" s="6">
        <f t="shared" si="4"/>
        <v>6802.7199999999993</v>
      </c>
      <c r="N22" s="6">
        <f>MIN(L22,Rekentool!$H$65)</f>
        <v>6802.7199999999993</v>
      </c>
      <c r="O22" s="6">
        <f t="shared" si="5"/>
        <v>2207.5051655629136</v>
      </c>
      <c r="P22" s="6">
        <f t="shared" si="6"/>
        <v>0</v>
      </c>
      <c r="Q22" s="6">
        <f t="shared" si="7"/>
        <v>0</v>
      </c>
      <c r="R22" s="6">
        <f t="shared" si="8"/>
        <v>2207.5051655629136</v>
      </c>
      <c r="T22" s="6">
        <f>MIN(L22,Rekentool!$H$73)</f>
        <v>6802.7199999999993</v>
      </c>
      <c r="U22" s="6">
        <f t="shared" si="9"/>
        <v>2207.5051655629136</v>
      </c>
      <c r="V22" s="6">
        <f t="shared" si="10"/>
        <v>0</v>
      </c>
      <c r="W22" s="6">
        <f t="shared" si="11"/>
        <v>0</v>
      </c>
      <c r="X22" s="6">
        <f t="shared" si="12"/>
        <v>2207.5051655629136</v>
      </c>
      <c r="AC22">
        <f t="shared" si="13"/>
        <v>1000</v>
      </c>
      <c r="AE22" s="6">
        <f>MIN(AC22,Rekentool!$H$65)</f>
        <v>1000</v>
      </c>
      <c r="AF22" s="6">
        <f t="shared" si="14"/>
        <v>324.50331125827813</v>
      </c>
      <c r="AG22" s="6">
        <f t="shared" si="15"/>
        <v>0</v>
      </c>
      <c r="AH22" s="6">
        <f t="shared" si="16"/>
        <v>0</v>
      </c>
      <c r="AI22" s="6">
        <f t="shared" si="17"/>
        <v>324.50331125827813</v>
      </c>
      <c r="AK22" s="6">
        <f>MIN(AC22,Rekentool!$H$73)</f>
        <v>1000</v>
      </c>
      <c r="AL22" s="6">
        <f t="shared" si="18"/>
        <v>324.50331125827813</v>
      </c>
      <c r="AM22" s="6">
        <f t="shared" si="19"/>
        <v>0</v>
      </c>
      <c r="AN22" s="6">
        <f t="shared" si="20"/>
        <v>0</v>
      </c>
      <c r="AO22" s="6">
        <f t="shared" si="21"/>
        <v>324.50331125827813</v>
      </c>
    </row>
    <row r="23" spans="3:41" x14ac:dyDescent="0.25">
      <c r="C23">
        <f t="shared" si="22"/>
        <v>6</v>
      </c>
      <c r="D23">
        <f t="shared" si="1"/>
        <v>6</v>
      </c>
      <c r="E23">
        <f>IF(D23&gt;0,Rekentool!$F$17,0)</f>
        <v>6908</v>
      </c>
      <c r="F23">
        <f t="shared" si="2"/>
        <v>2486.88</v>
      </c>
      <c r="G23">
        <f>IF(D23&gt;0,Rekentool!$F$16,0)</f>
        <v>0</v>
      </c>
      <c r="H23">
        <f>Rekentool!$F$11</f>
        <v>2</v>
      </c>
      <c r="J23" s="6">
        <f t="shared" si="3"/>
        <v>4973.76</v>
      </c>
      <c r="K23" s="6">
        <f t="shared" si="23"/>
        <v>1000</v>
      </c>
      <c r="L23" s="6">
        <f t="shared" si="4"/>
        <v>5973.76</v>
      </c>
      <c r="N23" s="6">
        <f>MIN(L23,Rekentool!$H$65)</f>
        <v>5973.76</v>
      </c>
      <c r="O23" s="6">
        <f t="shared" si="5"/>
        <v>1938.5049006622517</v>
      </c>
      <c r="P23" s="6">
        <f t="shared" si="6"/>
        <v>0</v>
      </c>
      <c r="Q23" s="6">
        <f t="shared" si="7"/>
        <v>0</v>
      </c>
      <c r="R23" s="6">
        <f t="shared" si="8"/>
        <v>1938.5049006622517</v>
      </c>
      <c r="T23" s="6">
        <f>MIN(L23,Rekentool!$H$73)</f>
        <v>5973.76</v>
      </c>
      <c r="U23" s="6">
        <f t="shared" si="9"/>
        <v>1938.5049006622517</v>
      </c>
      <c r="V23" s="6">
        <f t="shared" si="10"/>
        <v>0</v>
      </c>
      <c r="W23" s="6">
        <f t="shared" si="11"/>
        <v>0</v>
      </c>
      <c r="X23" s="6">
        <f t="shared" si="12"/>
        <v>1938.5049006622517</v>
      </c>
      <c r="AC23">
        <f t="shared" si="13"/>
        <v>1000</v>
      </c>
      <c r="AE23" s="6">
        <f>MIN(AC23,Rekentool!$H$65)</f>
        <v>1000</v>
      </c>
      <c r="AF23" s="6">
        <f t="shared" si="14"/>
        <v>324.50331125827813</v>
      </c>
      <c r="AG23" s="6">
        <f t="shared" si="15"/>
        <v>0</v>
      </c>
      <c r="AH23" s="6">
        <f t="shared" si="16"/>
        <v>0</v>
      </c>
      <c r="AI23" s="6">
        <f t="shared" si="17"/>
        <v>324.50331125827813</v>
      </c>
      <c r="AK23" s="6">
        <f>MIN(AC23,Rekentool!$H$73)</f>
        <v>1000</v>
      </c>
      <c r="AL23" s="6">
        <f t="shared" si="18"/>
        <v>324.50331125827813</v>
      </c>
      <c r="AM23" s="6">
        <f t="shared" si="19"/>
        <v>0</v>
      </c>
      <c r="AN23" s="6">
        <f t="shared" si="20"/>
        <v>0</v>
      </c>
      <c r="AO23" s="6">
        <f t="shared" si="21"/>
        <v>324.50331125827813</v>
      </c>
    </row>
    <row r="24" spans="3:41" x14ac:dyDescent="0.25">
      <c r="C24">
        <f t="shared" si="22"/>
        <v>5</v>
      </c>
      <c r="D24">
        <f t="shared" si="1"/>
        <v>5</v>
      </c>
      <c r="E24">
        <f>IF(D24&gt;0,Rekentool!$F$17,0)</f>
        <v>6908</v>
      </c>
      <c r="F24">
        <f t="shared" si="2"/>
        <v>2072.4</v>
      </c>
      <c r="G24">
        <f>IF(D24&gt;0,Rekentool!$F$16,0)</f>
        <v>0</v>
      </c>
      <c r="H24">
        <f>Rekentool!$F$11</f>
        <v>2</v>
      </c>
      <c r="J24" s="6">
        <f t="shared" si="3"/>
        <v>4144.8</v>
      </c>
      <c r="K24" s="6">
        <f t="shared" si="23"/>
        <v>1000</v>
      </c>
      <c r="L24" s="6">
        <f t="shared" si="4"/>
        <v>5144.8</v>
      </c>
      <c r="N24" s="6">
        <f>MIN(L24,Rekentool!$H$65)</f>
        <v>5144.8</v>
      </c>
      <c r="O24" s="6">
        <f t="shared" si="5"/>
        <v>1669.5046357615895</v>
      </c>
      <c r="P24" s="6">
        <f t="shared" si="6"/>
        <v>0</v>
      </c>
      <c r="Q24" s="6">
        <f t="shared" si="7"/>
        <v>0</v>
      </c>
      <c r="R24" s="6">
        <f t="shared" si="8"/>
        <v>1669.5046357615895</v>
      </c>
      <c r="T24" s="6">
        <f>MIN(L24,Rekentool!$H$73)</f>
        <v>5144.8</v>
      </c>
      <c r="U24" s="6">
        <f t="shared" si="9"/>
        <v>1669.5046357615895</v>
      </c>
      <c r="V24" s="6">
        <f t="shared" si="10"/>
        <v>0</v>
      </c>
      <c r="W24" s="6">
        <f t="shared" si="11"/>
        <v>0</v>
      </c>
      <c r="X24" s="6">
        <f t="shared" si="12"/>
        <v>1669.5046357615895</v>
      </c>
      <c r="AC24">
        <f t="shared" si="13"/>
        <v>1000</v>
      </c>
      <c r="AE24" s="6">
        <f>MIN(AC24,Rekentool!$H$65)</f>
        <v>1000</v>
      </c>
      <c r="AF24" s="6">
        <f t="shared" si="14"/>
        <v>324.50331125827813</v>
      </c>
      <c r="AG24" s="6">
        <f t="shared" si="15"/>
        <v>0</v>
      </c>
      <c r="AH24" s="6">
        <f t="shared" si="16"/>
        <v>0</v>
      </c>
      <c r="AI24" s="6">
        <f t="shared" si="17"/>
        <v>324.50331125827813</v>
      </c>
      <c r="AK24" s="6">
        <f>MIN(AC24,Rekentool!$H$73)</f>
        <v>1000</v>
      </c>
      <c r="AL24" s="6">
        <f t="shared" si="18"/>
        <v>324.50331125827813</v>
      </c>
      <c r="AM24" s="6">
        <f t="shared" si="19"/>
        <v>0</v>
      </c>
      <c r="AN24" s="6">
        <f t="shared" si="20"/>
        <v>0</v>
      </c>
      <c r="AO24" s="6">
        <f t="shared" si="21"/>
        <v>324.50331125827813</v>
      </c>
    </row>
    <row r="25" spans="3:41" x14ac:dyDescent="0.25">
      <c r="C25">
        <f t="shared" si="22"/>
        <v>4</v>
      </c>
      <c r="D25">
        <f t="shared" si="1"/>
        <v>4</v>
      </c>
      <c r="E25">
        <f>IF(D25&gt;0,Rekentool!$F$17,0)</f>
        <v>6908</v>
      </c>
      <c r="F25">
        <f t="shared" si="2"/>
        <v>1657.9199999999998</v>
      </c>
      <c r="G25">
        <f>IF(D25&gt;0,Rekentool!$F$16,0)</f>
        <v>0</v>
      </c>
      <c r="H25">
        <f>Rekentool!$F$11</f>
        <v>2</v>
      </c>
      <c r="J25" s="6">
        <f t="shared" si="3"/>
        <v>3315.8399999999997</v>
      </c>
      <c r="K25" s="6">
        <f t="shared" si="23"/>
        <v>1000</v>
      </c>
      <c r="L25" s="6">
        <f t="shared" si="4"/>
        <v>4315.84</v>
      </c>
      <c r="N25" s="6">
        <f>MIN(L25,Rekentool!$H$65)</f>
        <v>4315.84</v>
      </c>
      <c r="O25" s="6">
        <f t="shared" si="5"/>
        <v>1400.5043708609271</v>
      </c>
      <c r="P25" s="6">
        <f t="shared" si="6"/>
        <v>0</v>
      </c>
      <c r="Q25" s="6">
        <f t="shared" si="7"/>
        <v>0</v>
      </c>
      <c r="R25" s="6">
        <f t="shared" si="8"/>
        <v>1400.5043708609271</v>
      </c>
      <c r="T25" s="6">
        <f>MIN(L25,Rekentool!$H$73)</f>
        <v>4315.84</v>
      </c>
      <c r="U25" s="6">
        <f t="shared" si="9"/>
        <v>1400.5043708609271</v>
      </c>
      <c r="V25" s="6">
        <f t="shared" si="10"/>
        <v>0</v>
      </c>
      <c r="W25" s="6">
        <f t="shared" si="11"/>
        <v>0</v>
      </c>
      <c r="X25" s="6">
        <f t="shared" si="12"/>
        <v>1400.5043708609271</v>
      </c>
      <c r="AC25">
        <f t="shared" si="13"/>
        <v>1000</v>
      </c>
      <c r="AE25" s="6">
        <f>MIN(AC25,Rekentool!$H$65)</f>
        <v>1000</v>
      </c>
      <c r="AF25" s="6">
        <f t="shared" si="14"/>
        <v>324.50331125827813</v>
      </c>
      <c r="AG25" s="6">
        <f t="shared" si="15"/>
        <v>0</v>
      </c>
      <c r="AH25" s="6">
        <f t="shared" si="16"/>
        <v>0</v>
      </c>
      <c r="AI25" s="6">
        <f t="shared" si="17"/>
        <v>324.50331125827813</v>
      </c>
      <c r="AK25" s="6">
        <f>MIN(AC25,Rekentool!$H$73)</f>
        <v>1000</v>
      </c>
      <c r="AL25" s="6">
        <f t="shared" si="18"/>
        <v>324.50331125827813</v>
      </c>
      <c r="AM25" s="6">
        <f t="shared" si="19"/>
        <v>0</v>
      </c>
      <c r="AN25" s="6">
        <f t="shared" si="20"/>
        <v>0</v>
      </c>
      <c r="AO25" s="6">
        <f t="shared" si="21"/>
        <v>324.50331125827813</v>
      </c>
    </row>
    <row r="26" spans="3:41" x14ac:dyDescent="0.25">
      <c r="C26">
        <f t="shared" si="22"/>
        <v>3</v>
      </c>
      <c r="D26">
        <f t="shared" si="1"/>
        <v>3</v>
      </c>
      <c r="E26">
        <f>IF(D26&gt;0,Rekentool!$F$17,0)</f>
        <v>6908</v>
      </c>
      <c r="F26">
        <f t="shared" si="2"/>
        <v>1243.44</v>
      </c>
      <c r="G26">
        <f>IF(D26&gt;0,Rekentool!$F$16,0)</f>
        <v>0</v>
      </c>
      <c r="H26">
        <f>Rekentool!$F$11</f>
        <v>2</v>
      </c>
      <c r="J26" s="6">
        <f t="shared" si="3"/>
        <v>2486.88</v>
      </c>
      <c r="K26" s="6">
        <f t="shared" si="23"/>
        <v>1000</v>
      </c>
      <c r="L26" s="6">
        <f t="shared" si="4"/>
        <v>3486.88</v>
      </c>
      <c r="N26" s="6">
        <f>MIN(L26,Rekentool!$H$65)</f>
        <v>3486.88</v>
      </c>
      <c r="O26" s="6">
        <f t="shared" si="5"/>
        <v>1131.504105960265</v>
      </c>
      <c r="P26" s="6">
        <f t="shared" si="6"/>
        <v>0</v>
      </c>
      <c r="Q26" s="6">
        <f t="shared" si="7"/>
        <v>0</v>
      </c>
      <c r="R26" s="6">
        <f t="shared" si="8"/>
        <v>1131.504105960265</v>
      </c>
      <c r="T26" s="6">
        <f>MIN(L26,Rekentool!$H$73)</f>
        <v>3486.88</v>
      </c>
      <c r="U26" s="6">
        <f t="shared" si="9"/>
        <v>1131.504105960265</v>
      </c>
      <c r="V26" s="6">
        <f t="shared" si="10"/>
        <v>0</v>
      </c>
      <c r="W26" s="6">
        <f t="shared" si="11"/>
        <v>0</v>
      </c>
      <c r="X26" s="6">
        <f t="shared" si="12"/>
        <v>1131.504105960265</v>
      </c>
      <c r="AC26">
        <f t="shared" si="13"/>
        <v>1000</v>
      </c>
      <c r="AE26" s="6">
        <f>MIN(AC26,Rekentool!$H$65)</f>
        <v>1000</v>
      </c>
      <c r="AF26" s="6">
        <f t="shared" si="14"/>
        <v>324.50331125827813</v>
      </c>
      <c r="AG26" s="6">
        <f t="shared" si="15"/>
        <v>0</v>
      </c>
      <c r="AH26" s="6">
        <f t="shared" si="16"/>
        <v>0</v>
      </c>
      <c r="AI26" s="6">
        <f t="shared" si="17"/>
        <v>324.50331125827813</v>
      </c>
      <c r="AK26" s="6">
        <f>MIN(AC26,Rekentool!$H$73)</f>
        <v>1000</v>
      </c>
      <c r="AL26" s="6">
        <f t="shared" si="18"/>
        <v>324.50331125827813</v>
      </c>
      <c r="AM26" s="6">
        <f t="shared" si="19"/>
        <v>0</v>
      </c>
      <c r="AN26" s="6">
        <f t="shared" si="20"/>
        <v>0</v>
      </c>
      <c r="AO26" s="6">
        <f t="shared" si="21"/>
        <v>324.50331125827813</v>
      </c>
    </row>
    <row r="27" spans="3:41" x14ac:dyDescent="0.25">
      <c r="C27">
        <f t="shared" si="22"/>
        <v>2</v>
      </c>
      <c r="D27">
        <f t="shared" si="1"/>
        <v>2</v>
      </c>
      <c r="E27">
        <f>IF(D27&gt;0,Rekentool!$F$17,0)</f>
        <v>6908</v>
      </c>
      <c r="F27">
        <f t="shared" si="2"/>
        <v>828.95999999999992</v>
      </c>
      <c r="G27">
        <f>IF(D27&gt;0,Rekentool!$F$16,0)</f>
        <v>0</v>
      </c>
      <c r="H27">
        <f>Rekentool!$F$11</f>
        <v>2</v>
      </c>
      <c r="J27" s="6">
        <f t="shared" si="3"/>
        <v>1657.9199999999998</v>
      </c>
      <c r="K27" s="6">
        <f t="shared" si="23"/>
        <v>1000</v>
      </c>
      <c r="L27" s="6">
        <f t="shared" si="4"/>
        <v>2657.92</v>
      </c>
      <c r="N27" s="6">
        <f>MIN(L27,Rekentool!$H$65)</f>
        <v>2657.92</v>
      </c>
      <c r="O27" s="6">
        <f t="shared" si="5"/>
        <v>862.50384105960268</v>
      </c>
      <c r="P27" s="6">
        <f t="shared" si="6"/>
        <v>0</v>
      </c>
      <c r="Q27" s="6">
        <f t="shared" si="7"/>
        <v>0</v>
      </c>
      <c r="R27" s="6">
        <f t="shared" si="8"/>
        <v>862.50384105960268</v>
      </c>
      <c r="T27" s="6">
        <f>MIN(L27,Rekentool!$H$73)</f>
        <v>2657.92</v>
      </c>
      <c r="U27" s="6">
        <f t="shared" si="9"/>
        <v>862.50384105960268</v>
      </c>
      <c r="V27" s="6">
        <f t="shared" si="10"/>
        <v>0</v>
      </c>
      <c r="W27" s="6">
        <f t="shared" si="11"/>
        <v>0</v>
      </c>
      <c r="X27" s="6">
        <f t="shared" si="12"/>
        <v>862.50384105960268</v>
      </c>
      <c r="AC27">
        <f t="shared" si="13"/>
        <v>1000</v>
      </c>
      <c r="AE27" s="6">
        <f>MIN(AC27,Rekentool!$H$65)</f>
        <v>1000</v>
      </c>
      <c r="AF27" s="6">
        <f t="shared" si="14"/>
        <v>324.50331125827813</v>
      </c>
      <c r="AG27" s="6">
        <f t="shared" si="15"/>
        <v>0</v>
      </c>
      <c r="AH27" s="6">
        <f t="shared" si="16"/>
        <v>0</v>
      </c>
      <c r="AI27" s="6">
        <f t="shared" si="17"/>
        <v>324.50331125827813</v>
      </c>
      <c r="AK27" s="6">
        <f>MIN(AC27,Rekentool!$H$73)</f>
        <v>1000</v>
      </c>
      <c r="AL27" s="6">
        <f t="shared" si="18"/>
        <v>324.50331125827813</v>
      </c>
      <c r="AM27" s="6">
        <f t="shared" si="19"/>
        <v>0</v>
      </c>
      <c r="AN27" s="6">
        <f t="shared" si="20"/>
        <v>0</v>
      </c>
      <c r="AO27" s="6">
        <f t="shared" si="21"/>
        <v>324.50331125827813</v>
      </c>
    </row>
    <row r="28" spans="3:41" x14ac:dyDescent="0.25">
      <c r="C28">
        <f t="shared" si="22"/>
        <v>1</v>
      </c>
      <c r="D28">
        <f t="shared" si="1"/>
        <v>1</v>
      </c>
      <c r="E28">
        <f>IF(D28&gt;0,Rekentool!$F$17,0)</f>
        <v>6908</v>
      </c>
      <c r="F28">
        <f t="shared" si="2"/>
        <v>414.47999999999996</v>
      </c>
      <c r="G28">
        <f>IF(D28&gt;0,Rekentool!$F$16,0)</f>
        <v>0</v>
      </c>
      <c r="H28">
        <f>Rekentool!$F$11</f>
        <v>2</v>
      </c>
      <c r="J28" s="6">
        <f t="shared" si="3"/>
        <v>828.95999999999992</v>
      </c>
      <c r="K28" s="6">
        <f t="shared" si="23"/>
        <v>1000</v>
      </c>
      <c r="L28" s="6">
        <f t="shared" si="4"/>
        <v>1828.96</v>
      </c>
      <c r="N28" s="6">
        <f>MIN(L28,Rekentool!$H$65)</f>
        <v>1828.96</v>
      </c>
      <c r="O28" s="6">
        <f t="shared" si="5"/>
        <v>593.5035761589404</v>
      </c>
      <c r="P28" s="6">
        <f t="shared" si="6"/>
        <v>0</v>
      </c>
      <c r="Q28" s="6">
        <f t="shared" si="7"/>
        <v>0</v>
      </c>
      <c r="R28" s="6">
        <f t="shared" si="8"/>
        <v>593.5035761589404</v>
      </c>
      <c r="T28" s="6">
        <f>MIN(L28,Rekentool!$H$73)</f>
        <v>1828.96</v>
      </c>
      <c r="U28" s="6">
        <f t="shared" si="9"/>
        <v>593.5035761589404</v>
      </c>
      <c r="V28" s="6">
        <f t="shared" si="10"/>
        <v>0</v>
      </c>
      <c r="W28" s="6">
        <f t="shared" si="11"/>
        <v>0</v>
      </c>
      <c r="X28" s="6">
        <f t="shared" si="12"/>
        <v>593.5035761589404</v>
      </c>
      <c r="AC28">
        <f t="shared" si="13"/>
        <v>1000</v>
      </c>
      <c r="AE28" s="6">
        <f>MIN(AC28,Rekentool!$H$65)</f>
        <v>1000</v>
      </c>
      <c r="AF28" s="6">
        <f t="shared" si="14"/>
        <v>324.50331125827813</v>
      </c>
      <c r="AG28" s="6">
        <f t="shared" si="15"/>
        <v>0</v>
      </c>
      <c r="AH28" s="6">
        <f t="shared" si="16"/>
        <v>0</v>
      </c>
      <c r="AI28" s="6">
        <f t="shared" si="17"/>
        <v>324.50331125827813</v>
      </c>
      <c r="AK28" s="6">
        <f>MIN(AC28,Rekentool!$H$73)</f>
        <v>1000</v>
      </c>
      <c r="AL28" s="6">
        <f t="shared" si="18"/>
        <v>324.50331125827813</v>
      </c>
      <c r="AM28" s="6">
        <f t="shared" si="19"/>
        <v>0</v>
      </c>
      <c r="AN28" s="6">
        <f t="shared" si="20"/>
        <v>0</v>
      </c>
      <c r="AO28" s="6">
        <f t="shared" si="21"/>
        <v>324.50331125827813</v>
      </c>
    </row>
    <row r="29" spans="3:41" x14ac:dyDescent="0.25">
      <c r="C29">
        <f t="shared" si="22"/>
        <v>0</v>
      </c>
      <c r="D29">
        <f t="shared" si="1"/>
        <v>0</v>
      </c>
      <c r="E29">
        <f>IF(D29&gt;0,Rekentool!$F$17,0)</f>
        <v>0</v>
      </c>
      <c r="F29">
        <f t="shared" si="2"/>
        <v>0</v>
      </c>
      <c r="G29">
        <f>IF(D29&gt;0,Rekentool!$F$16,0)</f>
        <v>0</v>
      </c>
      <c r="H29">
        <f>Rekentool!$F$11</f>
        <v>2</v>
      </c>
      <c r="J29" s="6">
        <f t="shared" si="3"/>
        <v>0</v>
      </c>
      <c r="K29" s="6">
        <f>IF(C29&gt;0,$M$5,0)</f>
        <v>0</v>
      </c>
      <c r="L29" s="6">
        <f t="shared" si="4"/>
        <v>0</v>
      </c>
      <c r="N29" s="6">
        <f>MIN(L29,Rekentool!$H$65)</f>
        <v>0</v>
      </c>
      <c r="O29" s="6">
        <f t="shared" si="5"/>
        <v>0</v>
      </c>
      <c r="P29" s="6">
        <f t="shared" si="6"/>
        <v>0</v>
      </c>
      <c r="Q29" s="6">
        <f t="shared" si="7"/>
        <v>0</v>
      </c>
      <c r="R29" s="6">
        <f t="shared" si="8"/>
        <v>0</v>
      </c>
      <c r="T29" s="6">
        <f>MIN(L29,Rekentool!$H$73)</f>
        <v>0</v>
      </c>
      <c r="U29" s="6">
        <f t="shared" si="9"/>
        <v>0</v>
      </c>
      <c r="V29" s="6">
        <f t="shared" si="10"/>
        <v>0</v>
      </c>
      <c r="W29" s="6">
        <f t="shared" si="11"/>
        <v>0</v>
      </c>
      <c r="X29" s="6">
        <f t="shared" si="12"/>
        <v>0</v>
      </c>
      <c r="AC29">
        <f t="shared" si="13"/>
        <v>0</v>
      </c>
      <c r="AE29" s="6">
        <f>MIN(AC29,Rekentool!$H$65)</f>
        <v>0</v>
      </c>
      <c r="AF29" s="6">
        <f t="shared" si="14"/>
        <v>0</v>
      </c>
      <c r="AG29" s="6">
        <f t="shared" si="15"/>
        <v>0</v>
      </c>
      <c r="AH29" s="6">
        <f t="shared" si="16"/>
        <v>0</v>
      </c>
      <c r="AI29" s="6">
        <f t="shared" si="17"/>
        <v>0</v>
      </c>
      <c r="AK29" s="6">
        <f>MIN(AC29,Rekentool!$H$73)</f>
        <v>0</v>
      </c>
      <c r="AL29" s="6">
        <f t="shared" si="18"/>
        <v>0</v>
      </c>
      <c r="AM29" s="6">
        <f t="shared" si="19"/>
        <v>0</v>
      </c>
      <c r="AN29" s="6">
        <f t="shared" si="20"/>
        <v>0</v>
      </c>
      <c r="AO29" s="6">
        <f t="shared" si="21"/>
        <v>0</v>
      </c>
    </row>
    <row r="30" spans="3:41" x14ac:dyDescent="0.25">
      <c r="C30">
        <f t="shared" si="22"/>
        <v>-1</v>
      </c>
      <c r="D30">
        <f t="shared" si="1"/>
        <v>0</v>
      </c>
      <c r="E30">
        <f>IF(D30&gt;0,Rekentool!$F$17,0)</f>
        <v>0</v>
      </c>
      <c r="F30">
        <f t="shared" si="2"/>
        <v>0</v>
      </c>
      <c r="G30">
        <f>IF(D30&gt;0,Rekentool!$F$16,0)</f>
        <v>0</v>
      </c>
      <c r="H30">
        <f>Rekentool!$F$11</f>
        <v>2</v>
      </c>
      <c r="J30" s="6">
        <f t="shared" si="3"/>
        <v>0</v>
      </c>
      <c r="K30" s="6">
        <f t="shared" si="23"/>
        <v>0</v>
      </c>
      <c r="L30" s="6">
        <f t="shared" si="4"/>
        <v>0</v>
      </c>
      <c r="N30" s="6">
        <f>MIN(L30,Rekentool!$H$65)</f>
        <v>0</v>
      </c>
      <c r="O30" s="6">
        <f t="shared" si="5"/>
        <v>0</v>
      </c>
      <c r="P30" s="6">
        <f t="shared" si="6"/>
        <v>0</v>
      </c>
      <c r="Q30" s="6">
        <f t="shared" si="7"/>
        <v>0</v>
      </c>
      <c r="R30" s="6">
        <f t="shared" si="8"/>
        <v>0</v>
      </c>
      <c r="T30" s="6">
        <f>MIN(L30,Rekentool!$H$73)</f>
        <v>0</v>
      </c>
      <c r="U30" s="6">
        <f t="shared" si="9"/>
        <v>0</v>
      </c>
      <c r="V30" s="6">
        <f t="shared" si="10"/>
        <v>0</v>
      </c>
      <c r="W30" s="6">
        <f t="shared" si="11"/>
        <v>0</v>
      </c>
      <c r="X30" s="6">
        <f t="shared" si="12"/>
        <v>0</v>
      </c>
      <c r="AC30">
        <f t="shared" si="13"/>
        <v>0</v>
      </c>
      <c r="AE30" s="6">
        <f>MIN(AC30,Rekentool!$H$65)</f>
        <v>0</v>
      </c>
      <c r="AF30" s="6">
        <f t="shared" si="14"/>
        <v>0</v>
      </c>
      <c r="AG30" s="6">
        <f t="shared" si="15"/>
        <v>0</v>
      </c>
      <c r="AH30" s="6">
        <f t="shared" si="16"/>
        <v>0</v>
      </c>
      <c r="AI30" s="6">
        <f t="shared" si="17"/>
        <v>0</v>
      </c>
      <c r="AK30" s="6">
        <f>MIN(AC30,Rekentool!$H$73)</f>
        <v>0</v>
      </c>
      <c r="AL30" s="6">
        <f t="shared" si="18"/>
        <v>0</v>
      </c>
      <c r="AM30" s="6">
        <f t="shared" si="19"/>
        <v>0</v>
      </c>
      <c r="AN30" s="6">
        <f t="shared" si="20"/>
        <v>0</v>
      </c>
      <c r="AO30" s="6">
        <f t="shared" si="21"/>
        <v>0</v>
      </c>
    </row>
    <row r="31" spans="3:41" x14ac:dyDescent="0.25">
      <c r="C31">
        <f t="shared" si="22"/>
        <v>-2</v>
      </c>
      <c r="D31">
        <f t="shared" si="1"/>
        <v>0</v>
      </c>
      <c r="E31">
        <f>IF(D31&gt;0,Rekentool!$F$17,0)</f>
        <v>0</v>
      </c>
      <c r="F31">
        <f t="shared" si="2"/>
        <v>0</v>
      </c>
      <c r="G31">
        <f>IF(D31&gt;0,Rekentool!$F$16,0)</f>
        <v>0</v>
      </c>
      <c r="H31">
        <f>Rekentool!$F$11</f>
        <v>2</v>
      </c>
      <c r="J31" s="6">
        <f t="shared" si="3"/>
        <v>0</v>
      </c>
      <c r="K31" s="6">
        <f t="shared" si="23"/>
        <v>0</v>
      </c>
      <c r="L31" s="6">
        <f t="shared" si="4"/>
        <v>0</v>
      </c>
      <c r="N31" s="6">
        <f>MIN(L31,Rekentool!$H$65)</f>
        <v>0</v>
      </c>
      <c r="O31" s="6">
        <f t="shared" si="5"/>
        <v>0</v>
      </c>
      <c r="P31" s="6">
        <f t="shared" si="6"/>
        <v>0</v>
      </c>
      <c r="Q31" s="6">
        <f t="shared" si="7"/>
        <v>0</v>
      </c>
      <c r="R31" s="6">
        <f t="shared" si="8"/>
        <v>0</v>
      </c>
      <c r="T31" s="6">
        <f>MIN(L31,Rekentool!$H$73)</f>
        <v>0</v>
      </c>
      <c r="U31" s="6">
        <f t="shared" si="9"/>
        <v>0</v>
      </c>
      <c r="V31" s="6">
        <f t="shared" si="10"/>
        <v>0</v>
      </c>
      <c r="W31" s="6">
        <f t="shared" si="11"/>
        <v>0</v>
      </c>
      <c r="X31" s="6">
        <f t="shared" si="12"/>
        <v>0</v>
      </c>
      <c r="AC31">
        <f t="shared" si="13"/>
        <v>0</v>
      </c>
      <c r="AE31" s="6">
        <f>MIN(AC31,Rekentool!$H$65)</f>
        <v>0</v>
      </c>
      <c r="AF31" s="6">
        <f t="shared" si="14"/>
        <v>0</v>
      </c>
      <c r="AG31" s="6">
        <f t="shared" si="15"/>
        <v>0</v>
      </c>
      <c r="AH31" s="6">
        <f t="shared" si="16"/>
        <v>0</v>
      </c>
      <c r="AI31" s="6">
        <f t="shared" si="17"/>
        <v>0</v>
      </c>
      <c r="AK31" s="6">
        <f>MIN(AC31,Rekentool!$H$73)</f>
        <v>0</v>
      </c>
      <c r="AL31" s="6">
        <f t="shared" si="18"/>
        <v>0</v>
      </c>
      <c r="AM31" s="6">
        <f t="shared" si="19"/>
        <v>0</v>
      </c>
      <c r="AN31" s="6">
        <f t="shared" si="20"/>
        <v>0</v>
      </c>
      <c r="AO31" s="6">
        <f t="shared" si="21"/>
        <v>0</v>
      </c>
    </row>
    <row r="32" spans="3:41" x14ac:dyDescent="0.25">
      <c r="C32">
        <f t="shared" si="22"/>
        <v>-3</v>
      </c>
      <c r="D32">
        <f t="shared" si="1"/>
        <v>0</v>
      </c>
      <c r="E32">
        <f>IF(D32&gt;0,Rekentool!$F$17,0)</f>
        <v>0</v>
      </c>
      <c r="F32">
        <f t="shared" si="2"/>
        <v>0</v>
      </c>
      <c r="G32">
        <f>IF(D32&gt;0,Rekentool!$F$16,0)</f>
        <v>0</v>
      </c>
      <c r="H32">
        <f>Rekentool!$F$11</f>
        <v>2</v>
      </c>
      <c r="J32" s="6">
        <f t="shared" si="3"/>
        <v>0</v>
      </c>
      <c r="K32" s="6">
        <f t="shared" si="23"/>
        <v>0</v>
      </c>
      <c r="L32" s="6">
        <f t="shared" si="4"/>
        <v>0</v>
      </c>
      <c r="N32" s="6">
        <f>MIN(L32,Rekentool!$H$65)</f>
        <v>0</v>
      </c>
      <c r="O32" s="6">
        <f t="shared" si="5"/>
        <v>0</v>
      </c>
      <c r="P32" s="6">
        <f t="shared" si="6"/>
        <v>0</v>
      </c>
      <c r="Q32" s="6">
        <f t="shared" si="7"/>
        <v>0</v>
      </c>
      <c r="R32" s="6">
        <f t="shared" si="8"/>
        <v>0</v>
      </c>
      <c r="T32" s="6">
        <f>MIN(L32,Rekentool!$H$73)</f>
        <v>0</v>
      </c>
      <c r="U32" s="6">
        <f t="shared" si="9"/>
        <v>0</v>
      </c>
      <c r="V32" s="6">
        <f t="shared" si="10"/>
        <v>0</v>
      </c>
      <c r="W32" s="6">
        <f t="shared" si="11"/>
        <v>0</v>
      </c>
      <c r="X32" s="6">
        <f t="shared" si="12"/>
        <v>0</v>
      </c>
      <c r="AC32">
        <f t="shared" si="13"/>
        <v>0</v>
      </c>
      <c r="AE32" s="6">
        <f>MIN(AC32,Rekentool!$H$65)</f>
        <v>0</v>
      </c>
      <c r="AF32" s="6">
        <f t="shared" si="14"/>
        <v>0</v>
      </c>
      <c r="AG32" s="6">
        <f t="shared" si="15"/>
        <v>0</v>
      </c>
      <c r="AH32" s="6">
        <f t="shared" si="16"/>
        <v>0</v>
      </c>
      <c r="AI32" s="6">
        <f t="shared" si="17"/>
        <v>0</v>
      </c>
      <c r="AK32" s="6">
        <f>MIN(AC32,Rekentool!$H$73)</f>
        <v>0</v>
      </c>
      <c r="AL32" s="6">
        <f t="shared" si="18"/>
        <v>0</v>
      </c>
      <c r="AM32" s="6">
        <f t="shared" si="19"/>
        <v>0</v>
      </c>
      <c r="AN32" s="6">
        <f t="shared" si="20"/>
        <v>0</v>
      </c>
      <c r="AO32" s="6">
        <f t="shared" si="21"/>
        <v>0</v>
      </c>
    </row>
    <row r="33" spans="3:41" x14ac:dyDescent="0.25">
      <c r="C33">
        <f t="shared" si="22"/>
        <v>-4</v>
      </c>
      <c r="D33">
        <f t="shared" si="1"/>
        <v>0</v>
      </c>
      <c r="E33">
        <f>IF(D33&gt;0,Rekentool!$F$17,0)</f>
        <v>0</v>
      </c>
      <c r="F33">
        <f t="shared" si="2"/>
        <v>0</v>
      </c>
      <c r="G33">
        <f>IF(D33&gt;0,Rekentool!$F$16,0)</f>
        <v>0</v>
      </c>
      <c r="H33">
        <f>Rekentool!$F$11</f>
        <v>2</v>
      </c>
      <c r="J33" s="6">
        <f t="shared" si="3"/>
        <v>0</v>
      </c>
      <c r="K33" s="6">
        <f t="shared" si="23"/>
        <v>0</v>
      </c>
      <c r="L33" s="6">
        <f t="shared" si="4"/>
        <v>0</v>
      </c>
      <c r="N33" s="6">
        <f>MIN(L33,Rekentool!$H$65)</f>
        <v>0</v>
      </c>
      <c r="O33" s="6">
        <f t="shared" si="5"/>
        <v>0</v>
      </c>
      <c r="P33" s="6">
        <f t="shared" si="6"/>
        <v>0</v>
      </c>
      <c r="Q33" s="6">
        <f t="shared" si="7"/>
        <v>0</v>
      </c>
      <c r="R33" s="6">
        <f t="shared" si="8"/>
        <v>0</v>
      </c>
      <c r="T33" s="6">
        <f>MIN(L33,Rekentool!$H$73)</f>
        <v>0</v>
      </c>
      <c r="U33" s="6">
        <f t="shared" si="9"/>
        <v>0</v>
      </c>
      <c r="V33" s="6">
        <f t="shared" si="10"/>
        <v>0</v>
      </c>
      <c r="W33" s="6">
        <f t="shared" si="11"/>
        <v>0</v>
      </c>
      <c r="X33" s="6">
        <f t="shared" si="12"/>
        <v>0</v>
      </c>
      <c r="AC33">
        <f t="shared" si="13"/>
        <v>0</v>
      </c>
      <c r="AE33" s="6">
        <f>MIN(AC33,Rekentool!$H$65)</f>
        <v>0</v>
      </c>
      <c r="AF33" s="6">
        <f t="shared" si="14"/>
        <v>0</v>
      </c>
      <c r="AG33" s="6">
        <f t="shared" si="15"/>
        <v>0</v>
      </c>
      <c r="AH33" s="6">
        <f t="shared" si="16"/>
        <v>0</v>
      </c>
      <c r="AI33" s="6">
        <f t="shared" si="17"/>
        <v>0</v>
      </c>
      <c r="AK33" s="6">
        <f>MIN(AC33,Rekentool!$H$73)</f>
        <v>0</v>
      </c>
      <c r="AL33" s="6">
        <f t="shared" si="18"/>
        <v>0</v>
      </c>
      <c r="AM33" s="6">
        <f t="shared" si="19"/>
        <v>0</v>
      </c>
      <c r="AN33" s="6">
        <f t="shared" si="20"/>
        <v>0</v>
      </c>
      <c r="AO33" s="6">
        <f t="shared" si="21"/>
        <v>0</v>
      </c>
    </row>
    <row r="34" spans="3:41" x14ac:dyDescent="0.25">
      <c r="C34">
        <f t="shared" si="22"/>
        <v>-5</v>
      </c>
      <c r="D34">
        <f t="shared" si="1"/>
        <v>0</v>
      </c>
      <c r="E34">
        <f>IF(D34&gt;0,Rekentool!$F$17,0)</f>
        <v>0</v>
      </c>
      <c r="F34">
        <f t="shared" si="2"/>
        <v>0</v>
      </c>
      <c r="G34">
        <f>IF(D34&gt;0,Rekentool!$F$16,0)</f>
        <v>0</v>
      </c>
      <c r="H34">
        <f>Rekentool!$F$11</f>
        <v>2</v>
      </c>
      <c r="J34" s="6">
        <f t="shared" si="3"/>
        <v>0</v>
      </c>
      <c r="K34" s="6">
        <f t="shared" si="23"/>
        <v>0</v>
      </c>
      <c r="L34" s="6">
        <f t="shared" si="4"/>
        <v>0</v>
      </c>
      <c r="N34" s="6">
        <f>MIN(L34,Rekentool!$H$65)</f>
        <v>0</v>
      </c>
      <c r="O34" s="6">
        <f t="shared" si="5"/>
        <v>0</v>
      </c>
      <c r="P34" s="6">
        <f t="shared" si="6"/>
        <v>0</v>
      </c>
      <c r="Q34" s="6">
        <f t="shared" si="7"/>
        <v>0</v>
      </c>
      <c r="R34" s="6">
        <f t="shared" si="8"/>
        <v>0</v>
      </c>
      <c r="T34" s="6">
        <f>MIN(L34,Rekentool!$H$73)</f>
        <v>0</v>
      </c>
      <c r="U34" s="6">
        <f t="shared" si="9"/>
        <v>0</v>
      </c>
      <c r="V34" s="6">
        <f t="shared" si="10"/>
        <v>0</v>
      </c>
      <c r="W34" s="6">
        <f t="shared" si="11"/>
        <v>0</v>
      </c>
      <c r="X34" s="6">
        <f t="shared" si="12"/>
        <v>0</v>
      </c>
      <c r="AC34">
        <f t="shared" si="13"/>
        <v>0</v>
      </c>
      <c r="AE34" s="6">
        <f>MIN(AC34,Rekentool!$H$65)</f>
        <v>0</v>
      </c>
      <c r="AF34" s="6">
        <f t="shared" si="14"/>
        <v>0</v>
      </c>
      <c r="AG34" s="6">
        <f t="shared" si="15"/>
        <v>0</v>
      </c>
      <c r="AH34" s="6">
        <f t="shared" si="16"/>
        <v>0</v>
      </c>
      <c r="AI34" s="6">
        <f t="shared" si="17"/>
        <v>0</v>
      </c>
      <c r="AK34" s="6">
        <f>MIN(AC34,Rekentool!$H$73)</f>
        <v>0</v>
      </c>
      <c r="AL34" s="6">
        <f t="shared" si="18"/>
        <v>0</v>
      </c>
      <c r="AM34" s="6">
        <f t="shared" si="19"/>
        <v>0</v>
      </c>
      <c r="AN34" s="6">
        <f t="shared" si="20"/>
        <v>0</v>
      </c>
      <c r="AO34" s="6">
        <f t="shared" si="21"/>
        <v>0</v>
      </c>
    </row>
    <row r="35" spans="3:41" x14ac:dyDescent="0.25">
      <c r="C35">
        <f t="shared" si="22"/>
        <v>-6</v>
      </c>
      <c r="D35">
        <f t="shared" si="1"/>
        <v>0</v>
      </c>
      <c r="E35">
        <f>IF(D35&gt;0,Rekentool!$F$17,0)</f>
        <v>0</v>
      </c>
      <c r="F35">
        <f t="shared" si="2"/>
        <v>0</v>
      </c>
      <c r="G35">
        <f>IF(D35&gt;0,Rekentool!$F$16,0)</f>
        <v>0</v>
      </c>
      <c r="H35">
        <f>Rekentool!$F$11</f>
        <v>2</v>
      </c>
      <c r="J35" s="6">
        <f t="shared" si="3"/>
        <v>0</v>
      </c>
      <c r="K35" s="6">
        <f t="shared" si="23"/>
        <v>0</v>
      </c>
      <c r="L35" s="6">
        <f t="shared" si="4"/>
        <v>0</v>
      </c>
      <c r="N35" s="6">
        <f>MIN(L35,Rekentool!$H$65)</f>
        <v>0</v>
      </c>
      <c r="O35" s="6">
        <f t="shared" si="5"/>
        <v>0</v>
      </c>
      <c r="P35" s="6">
        <f t="shared" si="6"/>
        <v>0</v>
      </c>
      <c r="Q35" s="6">
        <f t="shared" si="7"/>
        <v>0</v>
      </c>
      <c r="R35" s="6">
        <f t="shared" si="8"/>
        <v>0</v>
      </c>
      <c r="T35" s="6">
        <f>MIN(L35,Rekentool!$H$73)</f>
        <v>0</v>
      </c>
      <c r="U35" s="6">
        <f t="shared" si="9"/>
        <v>0</v>
      </c>
      <c r="V35" s="6">
        <f t="shared" si="10"/>
        <v>0</v>
      </c>
      <c r="W35" s="6">
        <f t="shared" si="11"/>
        <v>0</v>
      </c>
      <c r="X35" s="6">
        <f t="shared" si="12"/>
        <v>0</v>
      </c>
      <c r="AC35">
        <f t="shared" si="13"/>
        <v>0</v>
      </c>
      <c r="AE35" s="6">
        <f>MIN(AC35,Rekentool!$H$65)</f>
        <v>0</v>
      </c>
      <c r="AF35" s="6">
        <f t="shared" si="14"/>
        <v>0</v>
      </c>
      <c r="AG35" s="6">
        <f t="shared" si="15"/>
        <v>0</v>
      </c>
      <c r="AH35" s="6">
        <f t="shared" si="16"/>
        <v>0</v>
      </c>
      <c r="AI35" s="6">
        <f t="shared" si="17"/>
        <v>0</v>
      </c>
      <c r="AK35" s="6">
        <f>MIN(AC35,Rekentool!$H$73)</f>
        <v>0</v>
      </c>
      <c r="AL35" s="6">
        <f t="shared" si="18"/>
        <v>0</v>
      </c>
      <c r="AM35" s="6">
        <f t="shared" si="19"/>
        <v>0</v>
      </c>
      <c r="AN35" s="6">
        <f t="shared" si="20"/>
        <v>0</v>
      </c>
      <c r="AO35" s="6">
        <f t="shared" si="21"/>
        <v>0</v>
      </c>
    </row>
    <row r="36" spans="3:41" x14ac:dyDescent="0.25">
      <c r="C36">
        <f t="shared" si="22"/>
        <v>-7</v>
      </c>
      <c r="D36">
        <f t="shared" si="1"/>
        <v>0</v>
      </c>
      <c r="E36">
        <f>IF(D36&gt;0,Rekentool!$F$17,0)</f>
        <v>0</v>
      </c>
      <c r="F36">
        <f t="shared" si="2"/>
        <v>0</v>
      </c>
      <c r="G36">
        <f>IF(D36&gt;0,Rekentool!$F$16,0)</f>
        <v>0</v>
      </c>
      <c r="H36">
        <f>Rekentool!$F$11</f>
        <v>2</v>
      </c>
      <c r="J36" s="6">
        <f t="shared" si="3"/>
        <v>0</v>
      </c>
      <c r="K36" s="6">
        <f t="shared" si="23"/>
        <v>0</v>
      </c>
      <c r="L36" s="6">
        <f t="shared" si="4"/>
        <v>0</v>
      </c>
      <c r="N36" s="6">
        <f>MIN(L36,Rekentool!$H$65)</f>
        <v>0</v>
      </c>
      <c r="O36" s="6">
        <f t="shared" si="5"/>
        <v>0</v>
      </c>
      <c r="P36" s="6">
        <f t="shared" si="6"/>
        <v>0</v>
      </c>
      <c r="Q36" s="6">
        <f t="shared" si="7"/>
        <v>0</v>
      </c>
      <c r="R36" s="6">
        <f t="shared" si="8"/>
        <v>0</v>
      </c>
      <c r="T36" s="6">
        <f>MIN(L36,Rekentool!$H$73)</f>
        <v>0</v>
      </c>
      <c r="U36" s="6">
        <f t="shared" si="9"/>
        <v>0</v>
      </c>
      <c r="V36" s="6">
        <f t="shared" si="10"/>
        <v>0</v>
      </c>
      <c r="W36" s="6">
        <f t="shared" si="11"/>
        <v>0</v>
      </c>
      <c r="X36" s="6">
        <f t="shared" si="12"/>
        <v>0</v>
      </c>
      <c r="AC36">
        <f t="shared" si="13"/>
        <v>0</v>
      </c>
      <c r="AE36" s="6">
        <f>MIN(AC36,Rekentool!$H$65)</f>
        <v>0</v>
      </c>
      <c r="AF36" s="6">
        <f t="shared" si="14"/>
        <v>0</v>
      </c>
      <c r="AG36" s="6">
        <f t="shared" si="15"/>
        <v>0</v>
      </c>
      <c r="AH36" s="6">
        <f t="shared" si="16"/>
        <v>0</v>
      </c>
      <c r="AI36" s="6">
        <f t="shared" si="17"/>
        <v>0</v>
      </c>
      <c r="AK36" s="6">
        <f>MIN(AC36,Rekentool!$H$73)</f>
        <v>0</v>
      </c>
      <c r="AL36" s="6">
        <f t="shared" si="18"/>
        <v>0</v>
      </c>
      <c r="AM36" s="6">
        <f t="shared" si="19"/>
        <v>0</v>
      </c>
      <c r="AN36" s="6">
        <f t="shared" si="20"/>
        <v>0</v>
      </c>
      <c r="AO36" s="6">
        <f t="shared" si="21"/>
        <v>0</v>
      </c>
    </row>
    <row r="37" spans="3:41" x14ac:dyDescent="0.25">
      <c r="C37">
        <f t="shared" si="22"/>
        <v>-8</v>
      </c>
      <c r="D37">
        <f t="shared" si="1"/>
        <v>0</v>
      </c>
      <c r="E37">
        <f>IF(D37&gt;0,Rekentool!$F$17,0)</f>
        <v>0</v>
      </c>
      <c r="F37">
        <f t="shared" si="2"/>
        <v>0</v>
      </c>
      <c r="G37">
        <f>IF(D37&gt;0,Rekentool!$F$16,0)</f>
        <v>0</v>
      </c>
      <c r="H37">
        <f>Rekentool!$F$11</f>
        <v>2</v>
      </c>
      <c r="J37" s="6">
        <f t="shared" si="3"/>
        <v>0</v>
      </c>
      <c r="K37" s="6">
        <f t="shared" si="23"/>
        <v>0</v>
      </c>
      <c r="L37" s="6">
        <f t="shared" si="4"/>
        <v>0</v>
      </c>
      <c r="N37" s="6">
        <f>MIN(L37,Rekentool!$H$65)</f>
        <v>0</v>
      </c>
      <c r="O37" s="6">
        <f t="shared" si="5"/>
        <v>0</v>
      </c>
      <c r="P37" s="6">
        <f t="shared" si="6"/>
        <v>0</v>
      </c>
      <c r="Q37" s="6">
        <f t="shared" si="7"/>
        <v>0</v>
      </c>
      <c r="R37" s="6">
        <f t="shared" si="8"/>
        <v>0</v>
      </c>
      <c r="T37" s="6">
        <f>MIN(L37,Rekentool!$H$73)</f>
        <v>0</v>
      </c>
      <c r="U37" s="6">
        <f t="shared" si="9"/>
        <v>0</v>
      </c>
      <c r="V37" s="6">
        <f t="shared" si="10"/>
        <v>0</v>
      </c>
      <c r="W37" s="6">
        <f t="shared" si="11"/>
        <v>0</v>
      </c>
      <c r="X37" s="6">
        <f t="shared" si="12"/>
        <v>0</v>
      </c>
      <c r="AC37">
        <f t="shared" si="13"/>
        <v>0</v>
      </c>
      <c r="AE37" s="6">
        <f>MIN(AC37,Rekentool!$H$65)</f>
        <v>0</v>
      </c>
      <c r="AF37" s="6">
        <f t="shared" si="14"/>
        <v>0</v>
      </c>
      <c r="AG37" s="6">
        <f t="shared" si="15"/>
        <v>0</v>
      </c>
      <c r="AH37" s="6">
        <f t="shared" si="16"/>
        <v>0</v>
      </c>
      <c r="AI37" s="6">
        <f t="shared" si="17"/>
        <v>0</v>
      </c>
      <c r="AK37" s="6">
        <f>MIN(AC37,Rekentool!$H$73)</f>
        <v>0</v>
      </c>
      <c r="AL37" s="6">
        <f t="shared" si="18"/>
        <v>0</v>
      </c>
      <c r="AM37" s="6">
        <f t="shared" si="19"/>
        <v>0</v>
      </c>
      <c r="AN37" s="6">
        <f t="shared" si="20"/>
        <v>0</v>
      </c>
      <c r="AO37" s="6">
        <f t="shared" si="21"/>
        <v>0</v>
      </c>
    </row>
    <row r="38" spans="3:41" x14ac:dyDescent="0.25">
      <c r="C38">
        <f t="shared" si="22"/>
        <v>-9</v>
      </c>
      <c r="D38">
        <f t="shared" si="1"/>
        <v>0</v>
      </c>
      <c r="E38">
        <f>IF(D38&gt;0,Rekentool!$F$17,0)</f>
        <v>0</v>
      </c>
      <c r="F38">
        <f t="shared" si="2"/>
        <v>0</v>
      </c>
      <c r="G38">
        <f>IF(D38&gt;0,Rekentool!$F$16,0)</f>
        <v>0</v>
      </c>
      <c r="H38">
        <f>Rekentool!$F$11</f>
        <v>2</v>
      </c>
      <c r="J38" s="6">
        <f t="shared" si="3"/>
        <v>0</v>
      </c>
      <c r="K38" s="6">
        <f t="shared" si="23"/>
        <v>0</v>
      </c>
      <c r="L38" s="6">
        <f t="shared" si="4"/>
        <v>0</v>
      </c>
      <c r="N38" s="6">
        <f>MIN(L38,Rekentool!$H$65)</f>
        <v>0</v>
      </c>
      <c r="O38" s="6">
        <f t="shared" si="5"/>
        <v>0</v>
      </c>
      <c r="P38" s="6">
        <f t="shared" si="6"/>
        <v>0</v>
      </c>
      <c r="Q38" s="6">
        <f t="shared" si="7"/>
        <v>0</v>
      </c>
      <c r="R38" s="6">
        <f t="shared" si="8"/>
        <v>0</v>
      </c>
      <c r="T38" s="6">
        <f>MIN(L38,Rekentool!$H$73)</f>
        <v>0</v>
      </c>
      <c r="U38" s="6">
        <f t="shared" si="9"/>
        <v>0</v>
      </c>
      <c r="V38" s="6">
        <f t="shared" si="10"/>
        <v>0</v>
      </c>
      <c r="W38" s="6">
        <f t="shared" si="11"/>
        <v>0</v>
      </c>
      <c r="X38" s="6">
        <f t="shared" si="12"/>
        <v>0</v>
      </c>
      <c r="AC38">
        <f t="shared" si="13"/>
        <v>0</v>
      </c>
      <c r="AE38" s="6">
        <f>MIN(AC38,Rekentool!$H$65)</f>
        <v>0</v>
      </c>
      <c r="AF38" s="6">
        <f t="shared" si="14"/>
        <v>0</v>
      </c>
      <c r="AG38" s="6">
        <f t="shared" si="15"/>
        <v>0</v>
      </c>
      <c r="AH38" s="6">
        <f t="shared" si="16"/>
        <v>0</v>
      </c>
      <c r="AI38" s="6">
        <f t="shared" si="17"/>
        <v>0</v>
      </c>
      <c r="AK38" s="6">
        <f>MIN(AC38,Rekentool!$H$73)</f>
        <v>0</v>
      </c>
      <c r="AL38" s="6">
        <f t="shared" si="18"/>
        <v>0</v>
      </c>
      <c r="AM38" s="6">
        <f t="shared" si="19"/>
        <v>0</v>
      </c>
      <c r="AN38" s="6">
        <f t="shared" si="20"/>
        <v>0</v>
      </c>
      <c r="AO38" s="6">
        <f t="shared" si="21"/>
        <v>0</v>
      </c>
    </row>
    <row r="39" spans="3:41" x14ac:dyDescent="0.25">
      <c r="C39">
        <f t="shared" si="22"/>
        <v>-10</v>
      </c>
      <c r="D39">
        <f t="shared" si="1"/>
        <v>0</v>
      </c>
      <c r="E39">
        <f>IF(D39&gt;0,Rekentool!$F$17,0)</f>
        <v>0</v>
      </c>
      <c r="F39">
        <f t="shared" si="2"/>
        <v>0</v>
      </c>
      <c r="G39">
        <f>IF(D39&gt;0,Rekentool!$F$16,0)</f>
        <v>0</v>
      </c>
      <c r="H39">
        <f>Rekentool!$F$11</f>
        <v>2</v>
      </c>
      <c r="J39" s="6">
        <f t="shared" si="3"/>
        <v>0</v>
      </c>
      <c r="K39" s="6">
        <f t="shared" si="23"/>
        <v>0</v>
      </c>
      <c r="L39" s="6">
        <f t="shared" si="4"/>
        <v>0</v>
      </c>
      <c r="N39" s="6">
        <f>MIN(L39,Rekentool!$H$65)</f>
        <v>0</v>
      </c>
      <c r="O39" s="6">
        <f t="shared" si="5"/>
        <v>0</v>
      </c>
      <c r="P39" s="6">
        <f t="shared" si="6"/>
        <v>0</v>
      </c>
      <c r="Q39" s="6">
        <f t="shared" si="7"/>
        <v>0</v>
      </c>
      <c r="R39" s="6">
        <f t="shared" si="8"/>
        <v>0</v>
      </c>
      <c r="T39" s="6">
        <f>MIN(L39,Rekentool!$H$73)</f>
        <v>0</v>
      </c>
      <c r="U39" s="6">
        <f t="shared" si="9"/>
        <v>0</v>
      </c>
      <c r="V39" s="6">
        <f t="shared" si="10"/>
        <v>0</v>
      </c>
      <c r="W39" s="6">
        <f t="shared" si="11"/>
        <v>0</v>
      </c>
      <c r="X39" s="6">
        <f t="shared" si="12"/>
        <v>0</v>
      </c>
      <c r="AC39">
        <f t="shared" si="13"/>
        <v>0</v>
      </c>
      <c r="AE39" s="6">
        <f>MIN(AC39,Rekentool!$H$65)</f>
        <v>0</v>
      </c>
      <c r="AF39" s="6">
        <f t="shared" si="14"/>
        <v>0</v>
      </c>
      <c r="AG39" s="6">
        <f t="shared" si="15"/>
        <v>0</v>
      </c>
      <c r="AH39" s="6">
        <f t="shared" si="16"/>
        <v>0</v>
      </c>
      <c r="AI39" s="6">
        <f t="shared" si="17"/>
        <v>0</v>
      </c>
      <c r="AK39" s="6">
        <f>MIN(AC39,Rekentool!$H$73)</f>
        <v>0</v>
      </c>
      <c r="AL39" s="6">
        <f t="shared" si="18"/>
        <v>0</v>
      </c>
      <c r="AM39" s="6">
        <f t="shared" si="19"/>
        <v>0</v>
      </c>
      <c r="AN39" s="6">
        <f t="shared" si="20"/>
        <v>0</v>
      </c>
      <c r="AO39" s="6">
        <f t="shared" si="21"/>
        <v>0</v>
      </c>
    </row>
    <row r="40" spans="3:41" x14ac:dyDescent="0.25">
      <c r="C40">
        <f t="shared" si="22"/>
        <v>-11</v>
      </c>
      <c r="D40">
        <f t="shared" si="1"/>
        <v>0</v>
      </c>
      <c r="E40">
        <f>IF(D40&gt;0,Rekentool!$F$17,0)</f>
        <v>0</v>
      </c>
      <c r="F40">
        <f t="shared" si="2"/>
        <v>0</v>
      </c>
      <c r="G40">
        <f>IF(D40&gt;0,Rekentool!$F$16,0)</f>
        <v>0</v>
      </c>
      <c r="H40">
        <f>Rekentool!$F$11</f>
        <v>2</v>
      </c>
      <c r="J40" s="6">
        <f t="shared" si="3"/>
        <v>0</v>
      </c>
      <c r="K40" s="6">
        <f t="shared" si="23"/>
        <v>0</v>
      </c>
      <c r="L40" s="6">
        <f t="shared" si="4"/>
        <v>0</v>
      </c>
      <c r="N40" s="6">
        <f>MIN(L40,Rekentool!$H$65)</f>
        <v>0</v>
      </c>
      <c r="O40" s="6">
        <f t="shared" si="5"/>
        <v>0</v>
      </c>
      <c r="P40" s="6">
        <f t="shared" si="6"/>
        <v>0</v>
      </c>
      <c r="Q40" s="6">
        <f t="shared" si="7"/>
        <v>0</v>
      </c>
      <c r="R40" s="6">
        <f t="shared" si="8"/>
        <v>0</v>
      </c>
      <c r="T40" s="6">
        <f>MIN(L40,Rekentool!$H$73)</f>
        <v>0</v>
      </c>
      <c r="U40" s="6">
        <f t="shared" si="9"/>
        <v>0</v>
      </c>
      <c r="V40" s="6">
        <f t="shared" si="10"/>
        <v>0</v>
      </c>
      <c r="W40" s="6">
        <f t="shared" si="11"/>
        <v>0</v>
      </c>
      <c r="X40" s="6">
        <f t="shared" si="12"/>
        <v>0</v>
      </c>
      <c r="AC40">
        <f t="shared" si="13"/>
        <v>0</v>
      </c>
      <c r="AE40" s="6">
        <f>MIN(AC40,Rekentool!$H$65)</f>
        <v>0</v>
      </c>
      <c r="AF40" s="6">
        <f t="shared" si="14"/>
        <v>0</v>
      </c>
      <c r="AG40" s="6">
        <f t="shared" si="15"/>
        <v>0</v>
      </c>
      <c r="AH40" s="6">
        <f t="shared" si="16"/>
        <v>0</v>
      </c>
      <c r="AI40" s="6">
        <f t="shared" si="17"/>
        <v>0</v>
      </c>
      <c r="AK40" s="6">
        <f>MIN(AC40,Rekentool!$H$73)</f>
        <v>0</v>
      </c>
      <c r="AL40" s="6">
        <f t="shared" si="18"/>
        <v>0</v>
      </c>
      <c r="AM40" s="6">
        <f t="shared" si="19"/>
        <v>0</v>
      </c>
      <c r="AN40" s="6">
        <f t="shared" si="20"/>
        <v>0</v>
      </c>
      <c r="AO40" s="6">
        <f t="shared" si="21"/>
        <v>0</v>
      </c>
    </row>
    <row r="41" spans="3:41" x14ac:dyDescent="0.25">
      <c r="C41">
        <f t="shared" si="22"/>
        <v>-12</v>
      </c>
      <c r="D41">
        <f t="shared" si="1"/>
        <v>0</v>
      </c>
      <c r="E41">
        <f>IF(D41&gt;0,Rekentool!$F$17,0)</f>
        <v>0</v>
      </c>
      <c r="F41">
        <f t="shared" si="2"/>
        <v>0</v>
      </c>
      <c r="G41">
        <f>IF(D41&gt;0,Rekentool!$F$16,0)</f>
        <v>0</v>
      </c>
      <c r="H41">
        <f>Rekentool!$F$11</f>
        <v>2</v>
      </c>
      <c r="J41" s="6">
        <f t="shared" si="3"/>
        <v>0</v>
      </c>
      <c r="K41" s="6">
        <f t="shared" si="23"/>
        <v>0</v>
      </c>
      <c r="L41" s="6">
        <f t="shared" si="4"/>
        <v>0</v>
      </c>
      <c r="N41" s="6">
        <f>MIN(L41,Rekentool!$H$65)</f>
        <v>0</v>
      </c>
      <c r="O41" s="6">
        <f t="shared" si="5"/>
        <v>0</v>
      </c>
      <c r="P41" s="6">
        <f t="shared" si="6"/>
        <v>0</v>
      </c>
      <c r="Q41" s="6">
        <f t="shared" si="7"/>
        <v>0</v>
      </c>
      <c r="R41" s="6">
        <f t="shared" si="8"/>
        <v>0</v>
      </c>
      <c r="T41" s="6">
        <f>MIN(L41,Rekentool!$H$73)</f>
        <v>0</v>
      </c>
      <c r="U41" s="6">
        <f t="shared" si="9"/>
        <v>0</v>
      </c>
      <c r="V41" s="6">
        <f t="shared" si="10"/>
        <v>0</v>
      </c>
      <c r="W41" s="6">
        <f t="shared" si="11"/>
        <v>0</v>
      </c>
      <c r="X41" s="6">
        <f t="shared" si="12"/>
        <v>0</v>
      </c>
      <c r="AC41">
        <f t="shared" si="13"/>
        <v>0</v>
      </c>
      <c r="AE41" s="6">
        <f>MIN(AC41,Rekentool!$H$65)</f>
        <v>0</v>
      </c>
      <c r="AF41" s="6">
        <f t="shared" si="14"/>
        <v>0</v>
      </c>
      <c r="AG41" s="6">
        <f t="shared" si="15"/>
        <v>0</v>
      </c>
      <c r="AH41" s="6">
        <f t="shared" si="16"/>
        <v>0</v>
      </c>
      <c r="AI41" s="6">
        <f t="shared" si="17"/>
        <v>0</v>
      </c>
      <c r="AK41" s="6">
        <f>MIN(AC41,Rekentool!$H$73)</f>
        <v>0</v>
      </c>
      <c r="AL41" s="6">
        <f t="shared" si="18"/>
        <v>0</v>
      </c>
      <c r="AM41" s="6">
        <f t="shared" si="19"/>
        <v>0</v>
      </c>
      <c r="AN41" s="6">
        <f t="shared" si="20"/>
        <v>0</v>
      </c>
      <c r="AO41" s="6">
        <f t="shared" si="21"/>
        <v>0</v>
      </c>
    </row>
    <row r="42" spans="3:41" x14ac:dyDescent="0.25">
      <c r="C42">
        <f t="shared" si="22"/>
        <v>-13</v>
      </c>
      <c r="D42">
        <f t="shared" si="1"/>
        <v>0</v>
      </c>
      <c r="E42">
        <f>IF(D42&gt;0,Rekentool!$F$17,0)</f>
        <v>0</v>
      </c>
      <c r="F42">
        <f t="shared" si="2"/>
        <v>0</v>
      </c>
      <c r="G42">
        <f>IF(D42&gt;0,Rekentool!$F$16,0)</f>
        <v>0</v>
      </c>
      <c r="H42">
        <f>Rekentool!$F$11</f>
        <v>2</v>
      </c>
      <c r="J42" s="6">
        <f t="shared" si="3"/>
        <v>0</v>
      </c>
      <c r="K42" s="6">
        <f t="shared" si="23"/>
        <v>0</v>
      </c>
      <c r="L42" s="6">
        <f t="shared" si="4"/>
        <v>0</v>
      </c>
      <c r="N42" s="6">
        <f>MIN(L42,Rekentool!$H$65)</f>
        <v>0</v>
      </c>
      <c r="O42" s="6">
        <f t="shared" si="5"/>
        <v>0</v>
      </c>
      <c r="P42" s="6">
        <f t="shared" si="6"/>
        <v>0</v>
      </c>
      <c r="Q42" s="6">
        <f t="shared" si="7"/>
        <v>0</v>
      </c>
      <c r="R42" s="6">
        <f t="shared" si="8"/>
        <v>0</v>
      </c>
      <c r="T42" s="6">
        <f>MIN(L42,Rekentool!$H$73)</f>
        <v>0</v>
      </c>
      <c r="U42" s="6">
        <f t="shared" si="9"/>
        <v>0</v>
      </c>
      <c r="V42" s="6">
        <f t="shared" si="10"/>
        <v>0</v>
      </c>
      <c r="W42" s="6">
        <f t="shared" si="11"/>
        <v>0</v>
      </c>
      <c r="X42" s="6">
        <f t="shared" si="12"/>
        <v>0</v>
      </c>
      <c r="AC42">
        <f t="shared" si="13"/>
        <v>0</v>
      </c>
      <c r="AE42" s="6">
        <f>MIN(AC42,Rekentool!$H$65)</f>
        <v>0</v>
      </c>
      <c r="AF42" s="6">
        <f t="shared" si="14"/>
        <v>0</v>
      </c>
      <c r="AG42" s="6">
        <f t="shared" si="15"/>
        <v>0</v>
      </c>
      <c r="AH42" s="6">
        <f t="shared" si="16"/>
        <v>0</v>
      </c>
      <c r="AI42" s="6">
        <f t="shared" si="17"/>
        <v>0</v>
      </c>
      <c r="AK42" s="6">
        <f>MIN(AC42,Rekentool!$H$73)</f>
        <v>0</v>
      </c>
      <c r="AL42" s="6">
        <f t="shared" si="18"/>
        <v>0</v>
      </c>
      <c r="AM42" s="6">
        <f t="shared" si="19"/>
        <v>0</v>
      </c>
      <c r="AN42" s="6">
        <f t="shared" si="20"/>
        <v>0</v>
      </c>
      <c r="AO42" s="6">
        <f t="shared" si="21"/>
        <v>0</v>
      </c>
    </row>
    <row r="43" spans="3:41" x14ac:dyDescent="0.25">
      <c r="C43">
        <f t="shared" si="22"/>
        <v>-14</v>
      </c>
      <c r="D43">
        <f t="shared" si="1"/>
        <v>0</v>
      </c>
      <c r="E43">
        <f>IF(D43&gt;0,Rekentool!$F$17,0)</f>
        <v>0</v>
      </c>
      <c r="F43">
        <f t="shared" si="2"/>
        <v>0</v>
      </c>
      <c r="G43">
        <f>IF(D43&gt;0,Rekentool!$F$16,0)</f>
        <v>0</v>
      </c>
      <c r="H43">
        <f>Rekentool!$F$11</f>
        <v>2</v>
      </c>
      <c r="J43" s="6">
        <f t="shared" si="3"/>
        <v>0</v>
      </c>
      <c r="K43" s="6">
        <f t="shared" si="23"/>
        <v>0</v>
      </c>
      <c r="L43" s="6">
        <f t="shared" si="4"/>
        <v>0</v>
      </c>
      <c r="N43" s="6">
        <f>MIN(L43,Rekentool!$H$65)</f>
        <v>0</v>
      </c>
      <c r="O43" s="6">
        <f t="shared" si="5"/>
        <v>0</v>
      </c>
      <c r="P43" s="6">
        <f t="shared" si="6"/>
        <v>0</v>
      </c>
      <c r="Q43" s="6">
        <f t="shared" si="7"/>
        <v>0</v>
      </c>
      <c r="R43" s="6">
        <f t="shared" si="8"/>
        <v>0</v>
      </c>
      <c r="T43" s="6">
        <f>MIN(L43,Rekentool!$H$73)</f>
        <v>0</v>
      </c>
      <c r="U43" s="6">
        <f t="shared" si="9"/>
        <v>0</v>
      </c>
      <c r="V43" s="6">
        <f t="shared" si="10"/>
        <v>0</v>
      </c>
      <c r="W43" s="6">
        <f t="shared" si="11"/>
        <v>0</v>
      </c>
      <c r="X43" s="6">
        <f t="shared" si="12"/>
        <v>0</v>
      </c>
      <c r="AC43">
        <f t="shared" si="13"/>
        <v>0</v>
      </c>
      <c r="AE43" s="6">
        <f>MIN(AC43,Rekentool!$H$65)</f>
        <v>0</v>
      </c>
      <c r="AF43" s="6">
        <f t="shared" si="14"/>
        <v>0</v>
      </c>
      <c r="AG43" s="6">
        <f t="shared" si="15"/>
        <v>0</v>
      </c>
      <c r="AH43" s="6">
        <f t="shared" si="16"/>
        <v>0</v>
      </c>
      <c r="AI43" s="6">
        <f t="shared" si="17"/>
        <v>0</v>
      </c>
      <c r="AK43" s="6">
        <f>MIN(AC43,Rekentool!$H$73)</f>
        <v>0</v>
      </c>
      <c r="AL43" s="6">
        <f t="shared" si="18"/>
        <v>0</v>
      </c>
      <c r="AM43" s="6">
        <f t="shared" si="19"/>
        <v>0</v>
      </c>
      <c r="AN43" s="6">
        <f t="shared" si="20"/>
        <v>0</v>
      </c>
      <c r="AO43" s="6">
        <f t="shared" si="21"/>
        <v>0</v>
      </c>
    </row>
    <row r="44" spans="3:41" x14ac:dyDescent="0.25">
      <c r="C44">
        <f t="shared" si="22"/>
        <v>-15</v>
      </c>
      <c r="D44">
        <f t="shared" si="1"/>
        <v>0</v>
      </c>
      <c r="E44">
        <f>IF(D44&gt;0,Rekentool!$F$17,0)</f>
        <v>0</v>
      </c>
      <c r="F44">
        <f t="shared" si="2"/>
        <v>0</v>
      </c>
      <c r="G44">
        <f>IF(D44&gt;0,Rekentool!$F$16,0)</f>
        <v>0</v>
      </c>
      <c r="H44">
        <f>Rekentool!$F$11</f>
        <v>2</v>
      </c>
      <c r="J44" s="6">
        <f t="shared" si="3"/>
        <v>0</v>
      </c>
      <c r="K44" s="6">
        <f t="shared" si="23"/>
        <v>0</v>
      </c>
      <c r="L44" s="6">
        <f t="shared" si="4"/>
        <v>0</v>
      </c>
      <c r="N44" s="6">
        <f>MIN(L44,Rekentool!$H$65)</f>
        <v>0</v>
      </c>
      <c r="O44" s="6">
        <f t="shared" si="5"/>
        <v>0</v>
      </c>
      <c r="P44" s="6">
        <f t="shared" si="6"/>
        <v>0</v>
      </c>
      <c r="Q44" s="6">
        <f t="shared" si="7"/>
        <v>0</v>
      </c>
      <c r="R44" s="6">
        <f t="shared" si="8"/>
        <v>0</v>
      </c>
      <c r="T44" s="6">
        <f>MIN(L44,Rekentool!$H$73)</f>
        <v>0</v>
      </c>
      <c r="U44" s="6">
        <f t="shared" si="9"/>
        <v>0</v>
      </c>
      <c r="V44" s="6">
        <f t="shared" si="10"/>
        <v>0</v>
      </c>
      <c r="W44" s="6">
        <f t="shared" si="11"/>
        <v>0</v>
      </c>
      <c r="X44" s="6">
        <f t="shared" si="12"/>
        <v>0</v>
      </c>
      <c r="AC44">
        <f t="shared" si="13"/>
        <v>0</v>
      </c>
      <c r="AE44" s="6">
        <f>MIN(AC44,Rekentool!$H$65)</f>
        <v>0</v>
      </c>
      <c r="AF44" s="6">
        <f t="shared" si="14"/>
        <v>0</v>
      </c>
      <c r="AG44" s="6">
        <f t="shared" si="15"/>
        <v>0</v>
      </c>
      <c r="AH44" s="6">
        <f t="shared" si="16"/>
        <v>0</v>
      </c>
      <c r="AI44" s="6">
        <f t="shared" si="17"/>
        <v>0</v>
      </c>
      <c r="AK44" s="6">
        <f>MIN(AC44,Rekentool!$H$73)</f>
        <v>0</v>
      </c>
      <c r="AL44" s="6">
        <f t="shared" si="18"/>
        <v>0</v>
      </c>
      <c r="AM44" s="6">
        <f t="shared" si="19"/>
        <v>0</v>
      </c>
      <c r="AN44" s="6">
        <f t="shared" si="20"/>
        <v>0</v>
      </c>
      <c r="AO44" s="6">
        <f t="shared" si="21"/>
        <v>0</v>
      </c>
    </row>
    <row r="45" spans="3:41" x14ac:dyDescent="0.25">
      <c r="C45">
        <f t="shared" si="22"/>
        <v>-16</v>
      </c>
      <c r="D45">
        <f t="shared" si="1"/>
        <v>0</v>
      </c>
      <c r="E45">
        <f>IF(D45&gt;0,Rekentool!$F$17,0)</f>
        <v>0</v>
      </c>
      <c r="F45">
        <f t="shared" si="2"/>
        <v>0</v>
      </c>
      <c r="G45">
        <f>IF(D45&gt;0,Rekentool!$F$16,0)</f>
        <v>0</v>
      </c>
      <c r="H45">
        <f>Rekentool!$F$11</f>
        <v>2</v>
      </c>
      <c r="J45" s="6">
        <f t="shared" si="3"/>
        <v>0</v>
      </c>
      <c r="K45" s="6">
        <f t="shared" si="23"/>
        <v>0</v>
      </c>
      <c r="L45" s="6">
        <f t="shared" si="4"/>
        <v>0</v>
      </c>
      <c r="N45" s="6">
        <f>MIN(L45,Rekentool!$H$65)</f>
        <v>0</v>
      </c>
      <c r="O45" s="6">
        <f t="shared" si="5"/>
        <v>0</v>
      </c>
      <c r="P45" s="6">
        <f t="shared" si="6"/>
        <v>0</v>
      </c>
      <c r="Q45" s="6">
        <f t="shared" si="7"/>
        <v>0</v>
      </c>
      <c r="R45" s="6">
        <f t="shared" si="8"/>
        <v>0</v>
      </c>
      <c r="T45" s="6">
        <f>MIN(L45,Rekentool!$H$73)</f>
        <v>0</v>
      </c>
      <c r="U45" s="6">
        <f t="shared" si="9"/>
        <v>0</v>
      </c>
      <c r="V45" s="6">
        <f t="shared" si="10"/>
        <v>0</v>
      </c>
      <c r="W45" s="6">
        <f t="shared" si="11"/>
        <v>0</v>
      </c>
      <c r="X45" s="6">
        <f t="shared" si="12"/>
        <v>0</v>
      </c>
      <c r="AC45">
        <f t="shared" si="13"/>
        <v>0</v>
      </c>
      <c r="AE45" s="6">
        <f>MIN(AC45,Rekentool!$H$65)</f>
        <v>0</v>
      </c>
      <c r="AF45" s="6">
        <f t="shared" si="14"/>
        <v>0</v>
      </c>
      <c r="AG45" s="6">
        <f t="shared" si="15"/>
        <v>0</v>
      </c>
      <c r="AH45" s="6">
        <f t="shared" si="16"/>
        <v>0</v>
      </c>
      <c r="AI45" s="6">
        <f t="shared" si="17"/>
        <v>0</v>
      </c>
      <c r="AK45" s="6">
        <f>MIN(AC45,Rekentool!$H$73)</f>
        <v>0</v>
      </c>
      <c r="AL45" s="6">
        <f t="shared" si="18"/>
        <v>0</v>
      </c>
      <c r="AM45" s="6">
        <f t="shared" si="19"/>
        <v>0</v>
      </c>
      <c r="AN45" s="6">
        <f t="shared" si="20"/>
        <v>0</v>
      </c>
      <c r="AO45" s="6">
        <f t="shared" si="21"/>
        <v>0</v>
      </c>
    </row>
    <row r="46" spans="3:41" x14ac:dyDescent="0.25">
      <c r="C46">
        <f t="shared" si="22"/>
        <v>-17</v>
      </c>
      <c r="D46">
        <f t="shared" si="1"/>
        <v>0</v>
      </c>
      <c r="E46">
        <f>IF(D46&gt;0,Rekentool!$F$17,0)</f>
        <v>0</v>
      </c>
      <c r="F46">
        <f t="shared" si="2"/>
        <v>0</v>
      </c>
      <c r="G46">
        <f>IF(D46&gt;0,Rekentool!$F$16,0)</f>
        <v>0</v>
      </c>
      <c r="H46">
        <f>Rekentool!$F$11</f>
        <v>2</v>
      </c>
      <c r="J46" s="6">
        <f t="shared" si="3"/>
        <v>0</v>
      </c>
      <c r="K46" s="6">
        <f t="shared" si="23"/>
        <v>0</v>
      </c>
      <c r="L46" s="6">
        <f t="shared" si="4"/>
        <v>0</v>
      </c>
      <c r="N46" s="6">
        <f>MIN(L46,Rekentool!$H$65)</f>
        <v>0</v>
      </c>
      <c r="O46" s="6">
        <f t="shared" si="5"/>
        <v>0</v>
      </c>
      <c r="P46" s="6">
        <f t="shared" si="6"/>
        <v>0</v>
      </c>
      <c r="Q46" s="6">
        <f t="shared" si="7"/>
        <v>0</v>
      </c>
      <c r="R46" s="6">
        <f t="shared" si="8"/>
        <v>0</v>
      </c>
      <c r="T46" s="6">
        <f>MIN(L46,Rekentool!$H$73)</f>
        <v>0</v>
      </c>
      <c r="U46" s="6">
        <f t="shared" si="9"/>
        <v>0</v>
      </c>
      <c r="V46" s="6">
        <f t="shared" si="10"/>
        <v>0</v>
      </c>
      <c r="W46" s="6">
        <f t="shared" si="11"/>
        <v>0</v>
      </c>
      <c r="X46" s="6">
        <f t="shared" si="12"/>
        <v>0</v>
      </c>
      <c r="AC46">
        <f t="shared" si="13"/>
        <v>0</v>
      </c>
      <c r="AE46" s="6">
        <f>MIN(AC46,Rekentool!$H$65)</f>
        <v>0</v>
      </c>
      <c r="AF46" s="6">
        <f t="shared" si="14"/>
        <v>0</v>
      </c>
      <c r="AG46" s="6">
        <f t="shared" si="15"/>
        <v>0</v>
      </c>
      <c r="AH46" s="6">
        <f t="shared" si="16"/>
        <v>0</v>
      </c>
      <c r="AI46" s="6">
        <f t="shared" si="17"/>
        <v>0</v>
      </c>
      <c r="AK46" s="6">
        <f>MIN(AC46,Rekentool!$H$73)</f>
        <v>0</v>
      </c>
      <c r="AL46" s="6">
        <f t="shared" si="18"/>
        <v>0</v>
      </c>
      <c r="AM46" s="6">
        <f t="shared" si="19"/>
        <v>0</v>
      </c>
      <c r="AN46" s="6">
        <f t="shared" si="20"/>
        <v>0</v>
      </c>
      <c r="AO46" s="6">
        <f t="shared" si="21"/>
        <v>0</v>
      </c>
    </row>
    <row r="47" spans="3:41" x14ac:dyDescent="0.25">
      <c r="C47">
        <f t="shared" si="22"/>
        <v>-18</v>
      </c>
      <c r="D47">
        <f t="shared" si="1"/>
        <v>0</v>
      </c>
      <c r="E47">
        <f>IF(D47&gt;0,Rekentool!$F$17,0)</f>
        <v>0</v>
      </c>
      <c r="F47">
        <f t="shared" si="2"/>
        <v>0</v>
      </c>
      <c r="G47">
        <f>IF(D47&gt;0,Rekentool!$F$16,0)</f>
        <v>0</v>
      </c>
      <c r="H47">
        <f>Rekentool!$F$11</f>
        <v>2</v>
      </c>
      <c r="J47" s="6">
        <f t="shared" si="3"/>
        <v>0</v>
      </c>
      <c r="K47" s="6">
        <f t="shared" si="23"/>
        <v>0</v>
      </c>
      <c r="L47" s="6">
        <f t="shared" si="4"/>
        <v>0</v>
      </c>
      <c r="N47" s="6">
        <f>MIN(L47,Rekentool!$H$65)</f>
        <v>0</v>
      </c>
      <c r="O47" s="6">
        <f t="shared" si="5"/>
        <v>0</v>
      </c>
      <c r="P47" s="6">
        <f t="shared" si="6"/>
        <v>0</v>
      </c>
      <c r="Q47" s="6">
        <f t="shared" si="7"/>
        <v>0</v>
      </c>
      <c r="R47" s="6">
        <f t="shared" si="8"/>
        <v>0</v>
      </c>
      <c r="T47" s="6">
        <f>MIN(L47,Rekentool!$H$73)</f>
        <v>0</v>
      </c>
      <c r="U47" s="6">
        <f t="shared" si="9"/>
        <v>0</v>
      </c>
      <c r="V47" s="6">
        <f t="shared" si="10"/>
        <v>0</v>
      </c>
      <c r="W47" s="6">
        <f t="shared" si="11"/>
        <v>0</v>
      </c>
      <c r="X47" s="6">
        <f t="shared" si="12"/>
        <v>0</v>
      </c>
      <c r="AC47">
        <f t="shared" si="13"/>
        <v>0</v>
      </c>
      <c r="AE47" s="6">
        <f>MIN(AC47,Rekentool!$H$65)</f>
        <v>0</v>
      </c>
      <c r="AF47" s="6">
        <f t="shared" si="14"/>
        <v>0</v>
      </c>
      <c r="AG47" s="6">
        <f t="shared" si="15"/>
        <v>0</v>
      </c>
      <c r="AH47" s="6">
        <f t="shared" si="16"/>
        <v>0</v>
      </c>
      <c r="AI47" s="6">
        <f t="shared" si="17"/>
        <v>0</v>
      </c>
      <c r="AK47" s="6">
        <f>MIN(AC47,Rekentool!$H$73)</f>
        <v>0</v>
      </c>
      <c r="AL47" s="6">
        <f t="shared" si="18"/>
        <v>0</v>
      </c>
      <c r="AM47" s="6">
        <f t="shared" si="19"/>
        <v>0</v>
      </c>
      <c r="AN47" s="6">
        <f t="shared" si="20"/>
        <v>0</v>
      </c>
      <c r="AO47" s="6">
        <f t="shared" si="21"/>
        <v>0</v>
      </c>
    </row>
    <row r="48" spans="3:41" x14ac:dyDescent="0.25">
      <c r="C48">
        <f t="shared" si="22"/>
        <v>-19</v>
      </c>
      <c r="D48">
        <f t="shared" si="1"/>
        <v>0</v>
      </c>
      <c r="E48">
        <f>IF(D48&gt;0,Rekentool!$F$17,0)</f>
        <v>0</v>
      </c>
      <c r="F48">
        <f t="shared" si="2"/>
        <v>0</v>
      </c>
      <c r="G48">
        <f>IF(D48&gt;0,Rekentool!$F$16,0)</f>
        <v>0</v>
      </c>
      <c r="H48">
        <f>Rekentool!$F$11</f>
        <v>2</v>
      </c>
      <c r="J48" s="6">
        <f t="shared" si="3"/>
        <v>0</v>
      </c>
      <c r="K48" s="6">
        <f t="shared" si="23"/>
        <v>0</v>
      </c>
      <c r="L48" s="6">
        <f t="shared" si="4"/>
        <v>0</v>
      </c>
      <c r="N48" s="6">
        <f>MIN(L48,Rekentool!$H$65)</f>
        <v>0</v>
      </c>
      <c r="O48" s="6">
        <f t="shared" si="5"/>
        <v>0</v>
      </c>
      <c r="P48" s="6">
        <f t="shared" si="6"/>
        <v>0</v>
      </c>
      <c r="Q48" s="6">
        <f t="shared" si="7"/>
        <v>0</v>
      </c>
      <c r="R48" s="6">
        <f t="shared" si="8"/>
        <v>0</v>
      </c>
      <c r="T48" s="6">
        <f>MIN(L48,Rekentool!$H$73)</f>
        <v>0</v>
      </c>
      <c r="U48" s="6">
        <f t="shared" si="9"/>
        <v>0</v>
      </c>
      <c r="V48" s="6">
        <f t="shared" si="10"/>
        <v>0</v>
      </c>
      <c r="W48" s="6">
        <f t="shared" si="11"/>
        <v>0</v>
      </c>
      <c r="X48" s="6">
        <f t="shared" si="12"/>
        <v>0</v>
      </c>
      <c r="AC48">
        <f t="shared" si="13"/>
        <v>0</v>
      </c>
      <c r="AE48" s="6">
        <f>MIN(AC48,Rekentool!$H$65)</f>
        <v>0</v>
      </c>
      <c r="AF48" s="6">
        <f t="shared" si="14"/>
        <v>0</v>
      </c>
      <c r="AG48" s="6">
        <f t="shared" si="15"/>
        <v>0</v>
      </c>
      <c r="AH48" s="6">
        <f t="shared" si="16"/>
        <v>0</v>
      </c>
      <c r="AI48" s="6">
        <f t="shared" si="17"/>
        <v>0</v>
      </c>
      <c r="AK48" s="6">
        <f>MIN(AC48,Rekentool!$H$73)</f>
        <v>0</v>
      </c>
      <c r="AL48" s="6">
        <f t="shared" si="18"/>
        <v>0</v>
      </c>
      <c r="AM48" s="6">
        <f t="shared" si="19"/>
        <v>0</v>
      </c>
      <c r="AN48" s="6">
        <f t="shared" si="20"/>
        <v>0</v>
      </c>
      <c r="AO48" s="6">
        <f t="shared" si="21"/>
        <v>0</v>
      </c>
    </row>
    <row r="49" spans="3:41" x14ac:dyDescent="0.25">
      <c r="C49">
        <f t="shared" si="22"/>
        <v>-20</v>
      </c>
      <c r="D49">
        <f t="shared" si="1"/>
        <v>0</v>
      </c>
      <c r="E49">
        <f>IF(D49&gt;0,Rekentool!$F$17,0)</f>
        <v>0</v>
      </c>
      <c r="F49">
        <f t="shared" si="2"/>
        <v>0</v>
      </c>
      <c r="G49">
        <f>IF(D49&gt;0,Rekentool!$F$16,0)</f>
        <v>0</v>
      </c>
      <c r="H49">
        <f>Rekentool!$F$11</f>
        <v>2</v>
      </c>
      <c r="J49" s="6">
        <f t="shared" si="3"/>
        <v>0</v>
      </c>
      <c r="K49" s="6">
        <f t="shared" si="23"/>
        <v>0</v>
      </c>
      <c r="L49" s="6">
        <f t="shared" si="4"/>
        <v>0</v>
      </c>
      <c r="N49" s="6">
        <f>MIN(L49,Rekentool!$H$65)</f>
        <v>0</v>
      </c>
      <c r="O49" s="6">
        <f t="shared" si="5"/>
        <v>0</v>
      </c>
      <c r="P49" s="6">
        <f t="shared" si="6"/>
        <v>0</v>
      </c>
      <c r="Q49" s="6">
        <f t="shared" si="7"/>
        <v>0</v>
      </c>
      <c r="R49" s="6">
        <f t="shared" si="8"/>
        <v>0</v>
      </c>
      <c r="T49" s="6">
        <f>MIN(L49,Rekentool!$H$73)</f>
        <v>0</v>
      </c>
      <c r="U49" s="6">
        <f t="shared" si="9"/>
        <v>0</v>
      </c>
      <c r="V49" s="6">
        <f t="shared" si="10"/>
        <v>0</v>
      </c>
      <c r="W49" s="6">
        <f t="shared" si="11"/>
        <v>0</v>
      </c>
      <c r="X49" s="6">
        <f t="shared" si="12"/>
        <v>0</v>
      </c>
      <c r="AC49">
        <f t="shared" si="13"/>
        <v>0</v>
      </c>
      <c r="AE49" s="6">
        <f>MIN(AC49,Rekentool!$H$65)</f>
        <v>0</v>
      </c>
      <c r="AF49" s="6">
        <f t="shared" si="14"/>
        <v>0</v>
      </c>
      <c r="AG49" s="6">
        <f t="shared" si="15"/>
        <v>0</v>
      </c>
      <c r="AH49" s="6">
        <f t="shared" si="16"/>
        <v>0</v>
      </c>
      <c r="AI49" s="6">
        <f t="shared" si="17"/>
        <v>0</v>
      </c>
      <c r="AK49" s="6">
        <f>MIN(AC49,Rekentool!$H$73)</f>
        <v>0</v>
      </c>
      <c r="AL49" s="6">
        <f t="shared" si="18"/>
        <v>0</v>
      </c>
      <c r="AM49" s="6">
        <f t="shared" si="19"/>
        <v>0</v>
      </c>
      <c r="AN49" s="6">
        <f t="shared" si="20"/>
        <v>0</v>
      </c>
      <c r="AO49" s="6">
        <f t="shared" si="21"/>
        <v>0</v>
      </c>
    </row>
    <row r="50" spans="3:41" x14ac:dyDescent="0.25">
      <c r="C50">
        <f t="shared" si="22"/>
        <v>-21</v>
      </c>
      <c r="D50">
        <f t="shared" si="1"/>
        <v>0</v>
      </c>
      <c r="E50">
        <f>IF(D50&gt;0,Rekentool!$F$17,0)</f>
        <v>0</v>
      </c>
      <c r="F50">
        <f t="shared" si="2"/>
        <v>0</v>
      </c>
      <c r="G50">
        <f>IF(D50&gt;0,Rekentool!$F$16,0)</f>
        <v>0</v>
      </c>
      <c r="H50">
        <f>Rekentool!$F$11</f>
        <v>2</v>
      </c>
      <c r="J50" s="6">
        <f t="shared" si="3"/>
        <v>0</v>
      </c>
      <c r="K50" s="6">
        <f t="shared" si="23"/>
        <v>0</v>
      </c>
      <c r="L50" s="6">
        <f t="shared" si="4"/>
        <v>0</v>
      </c>
      <c r="N50" s="6">
        <f>MIN(L50,Rekentool!$H$65)</f>
        <v>0</v>
      </c>
      <c r="O50" s="6">
        <f t="shared" si="5"/>
        <v>0</v>
      </c>
      <c r="P50" s="6">
        <f t="shared" si="6"/>
        <v>0</v>
      </c>
      <c r="Q50" s="6">
        <f t="shared" si="7"/>
        <v>0</v>
      </c>
      <c r="R50" s="6">
        <f t="shared" si="8"/>
        <v>0</v>
      </c>
      <c r="T50" s="6">
        <f>MIN(L50,Rekentool!$H$73)</f>
        <v>0</v>
      </c>
      <c r="U50" s="6">
        <f t="shared" si="9"/>
        <v>0</v>
      </c>
      <c r="V50" s="6">
        <f t="shared" si="10"/>
        <v>0</v>
      </c>
      <c r="W50" s="6">
        <f t="shared" si="11"/>
        <v>0</v>
      </c>
      <c r="X50" s="6">
        <f t="shared" si="12"/>
        <v>0</v>
      </c>
      <c r="AC50">
        <f t="shared" si="13"/>
        <v>0</v>
      </c>
      <c r="AE50" s="6">
        <f>MIN(AC50,Rekentool!$H$65)</f>
        <v>0</v>
      </c>
      <c r="AF50" s="6">
        <f t="shared" si="14"/>
        <v>0</v>
      </c>
      <c r="AG50" s="6">
        <f t="shared" si="15"/>
        <v>0</v>
      </c>
      <c r="AH50" s="6">
        <f t="shared" si="16"/>
        <v>0</v>
      </c>
      <c r="AI50" s="6">
        <f t="shared" si="17"/>
        <v>0</v>
      </c>
      <c r="AK50" s="6">
        <f>MIN(AC50,Rekentool!$H$73)</f>
        <v>0</v>
      </c>
      <c r="AL50" s="6">
        <f t="shared" si="18"/>
        <v>0</v>
      </c>
      <c r="AM50" s="6">
        <f t="shared" si="19"/>
        <v>0</v>
      </c>
      <c r="AN50" s="6">
        <f t="shared" si="20"/>
        <v>0</v>
      </c>
      <c r="AO50" s="6">
        <f t="shared" si="21"/>
        <v>0</v>
      </c>
    </row>
    <row r="51" spans="3:41" x14ac:dyDescent="0.25">
      <c r="C51">
        <f t="shared" si="22"/>
        <v>-22</v>
      </c>
      <c r="D51">
        <f t="shared" si="1"/>
        <v>0</v>
      </c>
      <c r="E51">
        <f>IF(D51&gt;0,Rekentool!$F$17,0)</f>
        <v>0</v>
      </c>
      <c r="F51">
        <f t="shared" si="2"/>
        <v>0</v>
      </c>
      <c r="G51">
        <f>IF(D51&gt;0,Rekentool!$F$16,0)</f>
        <v>0</v>
      </c>
      <c r="H51">
        <f>Rekentool!$F$11</f>
        <v>2</v>
      </c>
      <c r="J51" s="6">
        <f t="shared" si="3"/>
        <v>0</v>
      </c>
      <c r="K51" s="6">
        <f t="shared" si="23"/>
        <v>0</v>
      </c>
      <c r="L51" s="6">
        <f t="shared" si="4"/>
        <v>0</v>
      </c>
      <c r="N51" s="6">
        <f>MIN(L51,Rekentool!$H$65)</f>
        <v>0</v>
      </c>
      <c r="O51" s="6">
        <f t="shared" si="5"/>
        <v>0</v>
      </c>
      <c r="P51" s="6">
        <f t="shared" si="6"/>
        <v>0</v>
      </c>
      <c r="Q51" s="6">
        <f t="shared" si="7"/>
        <v>0</v>
      </c>
      <c r="R51" s="6">
        <f t="shared" si="8"/>
        <v>0</v>
      </c>
      <c r="T51" s="6">
        <f>MIN(L51,Rekentool!$H$73)</f>
        <v>0</v>
      </c>
      <c r="U51" s="6">
        <f t="shared" si="9"/>
        <v>0</v>
      </c>
      <c r="V51" s="6">
        <f t="shared" si="10"/>
        <v>0</v>
      </c>
      <c r="W51" s="6">
        <f t="shared" si="11"/>
        <v>0</v>
      </c>
      <c r="X51" s="6">
        <f t="shared" si="12"/>
        <v>0</v>
      </c>
      <c r="AC51">
        <f t="shared" si="13"/>
        <v>0</v>
      </c>
      <c r="AE51" s="6">
        <f>MIN(AC51,Rekentool!$H$65)</f>
        <v>0</v>
      </c>
      <c r="AF51" s="6">
        <f t="shared" si="14"/>
        <v>0</v>
      </c>
      <c r="AG51" s="6">
        <f t="shared" si="15"/>
        <v>0</v>
      </c>
      <c r="AH51" s="6">
        <f t="shared" si="16"/>
        <v>0</v>
      </c>
      <c r="AI51" s="6">
        <f t="shared" si="17"/>
        <v>0</v>
      </c>
      <c r="AK51" s="6">
        <f>MIN(AC51,Rekentool!$H$73)</f>
        <v>0</v>
      </c>
      <c r="AL51" s="6">
        <f t="shared" si="18"/>
        <v>0</v>
      </c>
      <c r="AM51" s="6">
        <f t="shared" si="19"/>
        <v>0</v>
      </c>
      <c r="AN51" s="6">
        <f t="shared" si="20"/>
        <v>0</v>
      </c>
      <c r="AO51" s="6">
        <f t="shared" si="21"/>
        <v>0</v>
      </c>
    </row>
    <row r="52" spans="3:41" x14ac:dyDescent="0.25">
      <c r="C52">
        <f t="shared" si="22"/>
        <v>-23</v>
      </c>
      <c r="D52">
        <f t="shared" si="1"/>
        <v>0</v>
      </c>
      <c r="E52">
        <f>IF(D52&gt;0,Rekentool!$F$17,0)</f>
        <v>0</v>
      </c>
      <c r="F52">
        <f t="shared" si="2"/>
        <v>0</v>
      </c>
      <c r="G52">
        <f>IF(D52&gt;0,Rekentool!$F$16,0)</f>
        <v>0</v>
      </c>
      <c r="H52">
        <f>Rekentool!$F$11</f>
        <v>2</v>
      </c>
      <c r="J52" s="6">
        <f t="shared" si="3"/>
        <v>0</v>
      </c>
      <c r="K52" s="6">
        <f t="shared" si="23"/>
        <v>0</v>
      </c>
      <c r="L52" s="6">
        <f t="shared" si="4"/>
        <v>0</v>
      </c>
      <c r="N52" s="6">
        <f>MIN(L52,Rekentool!$H$65)</f>
        <v>0</v>
      </c>
      <c r="O52" s="6">
        <f t="shared" si="5"/>
        <v>0</v>
      </c>
      <c r="P52" s="6">
        <f t="shared" si="6"/>
        <v>0</v>
      </c>
      <c r="Q52" s="6">
        <f t="shared" si="7"/>
        <v>0</v>
      </c>
      <c r="R52" s="6">
        <f t="shared" si="8"/>
        <v>0</v>
      </c>
      <c r="T52" s="6">
        <f>MIN(L52,Rekentool!$H$73)</f>
        <v>0</v>
      </c>
      <c r="U52" s="6">
        <f t="shared" si="9"/>
        <v>0</v>
      </c>
      <c r="V52" s="6">
        <f t="shared" si="10"/>
        <v>0</v>
      </c>
      <c r="W52" s="6">
        <f t="shared" si="11"/>
        <v>0</v>
      </c>
      <c r="X52" s="6">
        <f t="shared" si="12"/>
        <v>0</v>
      </c>
      <c r="AC52">
        <f t="shared" si="13"/>
        <v>0</v>
      </c>
      <c r="AE52" s="6">
        <f>MIN(AC52,Rekentool!$H$65)</f>
        <v>0</v>
      </c>
      <c r="AF52" s="6">
        <f t="shared" si="14"/>
        <v>0</v>
      </c>
      <c r="AG52" s="6">
        <f t="shared" si="15"/>
        <v>0</v>
      </c>
      <c r="AH52" s="6">
        <f t="shared" si="16"/>
        <v>0</v>
      </c>
      <c r="AI52" s="6">
        <f t="shared" si="17"/>
        <v>0</v>
      </c>
      <c r="AK52" s="6">
        <f>MIN(AC52,Rekentool!$H$73)</f>
        <v>0</v>
      </c>
      <c r="AL52" s="6">
        <f t="shared" si="18"/>
        <v>0</v>
      </c>
      <c r="AM52" s="6">
        <f t="shared" si="19"/>
        <v>0</v>
      </c>
      <c r="AN52" s="6">
        <f t="shared" si="20"/>
        <v>0</v>
      </c>
      <c r="AO52" s="6">
        <f t="shared" si="21"/>
        <v>0</v>
      </c>
    </row>
    <row r="53" spans="3:41" x14ac:dyDescent="0.25">
      <c r="C53">
        <f t="shared" si="22"/>
        <v>-24</v>
      </c>
      <c r="D53">
        <f t="shared" si="1"/>
        <v>0</v>
      </c>
      <c r="E53">
        <f>IF(D53&gt;0,Rekentool!$F$17,0)</f>
        <v>0</v>
      </c>
      <c r="F53">
        <f t="shared" si="2"/>
        <v>0</v>
      </c>
      <c r="G53">
        <f>IF(D53&gt;0,Rekentool!$F$16,0)</f>
        <v>0</v>
      </c>
      <c r="H53">
        <f>Rekentool!$F$11</f>
        <v>2</v>
      </c>
      <c r="J53" s="6">
        <f t="shared" si="3"/>
        <v>0</v>
      </c>
      <c r="K53" s="6">
        <f t="shared" si="23"/>
        <v>0</v>
      </c>
      <c r="L53" s="6">
        <f t="shared" si="4"/>
        <v>0</v>
      </c>
      <c r="N53" s="6">
        <f>MIN(L53,Rekentool!$H$65)</f>
        <v>0</v>
      </c>
      <c r="O53" s="6">
        <f t="shared" si="5"/>
        <v>0</v>
      </c>
      <c r="P53" s="6">
        <f t="shared" si="6"/>
        <v>0</v>
      </c>
      <c r="Q53" s="6">
        <f t="shared" si="7"/>
        <v>0</v>
      </c>
      <c r="R53" s="6">
        <f t="shared" si="8"/>
        <v>0</v>
      </c>
      <c r="T53" s="6">
        <f>MIN(L53,Rekentool!$H$73)</f>
        <v>0</v>
      </c>
      <c r="U53" s="6">
        <f t="shared" si="9"/>
        <v>0</v>
      </c>
      <c r="V53" s="6">
        <f t="shared" si="10"/>
        <v>0</v>
      </c>
      <c r="W53" s="6">
        <f t="shared" si="11"/>
        <v>0</v>
      </c>
      <c r="X53" s="6">
        <f t="shared" si="12"/>
        <v>0</v>
      </c>
      <c r="AC53">
        <f t="shared" si="13"/>
        <v>0</v>
      </c>
      <c r="AE53" s="6">
        <f>MIN(AC53,Rekentool!$H$65)</f>
        <v>0</v>
      </c>
      <c r="AF53" s="6">
        <f t="shared" si="14"/>
        <v>0</v>
      </c>
      <c r="AG53" s="6">
        <f t="shared" si="15"/>
        <v>0</v>
      </c>
      <c r="AH53" s="6">
        <f t="shared" si="16"/>
        <v>0</v>
      </c>
      <c r="AI53" s="6">
        <f t="shared" si="17"/>
        <v>0</v>
      </c>
      <c r="AK53" s="6">
        <f>MIN(AC53,Rekentool!$H$73)</f>
        <v>0</v>
      </c>
      <c r="AL53" s="6">
        <f t="shared" si="18"/>
        <v>0</v>
      </c>
      <c r="AM53" s="6">
        <f t="shared" si="19"/>
        <v>0</v>
      </c>
      <c r="AN53" s="6">
        <f t="shared" si="20"/>
        <v>0</v>
      </c>
      <c r="AO53" s="6">
        <f t="shared" si="21"/>
        <v>0</v>
      </c>
    </row>
    <row r="54" spans="3:41" x14ac:dyDescent="0.25">
      <c r="C54">
        <f t="shared" si="22"/>
        <v>-25</v>
      </c>
      <c r="D54">
        <f t="shared" si="1"/>
        <v>0</v>
      </c>
      <c r="E54">
        <f>IF(D54&gt;0,Rekentool!$F$17,0)</f>
        <v>0</v>
      </c>
      <c r="F54">
        <f t="shared" si="2"/>
        <v>0</v>
      </c>
      <c r="G54">
        <f>IF(D54&gt;0,Rekentool!$F$16,0)</f>
        <v>0</v>
      </c>
      <c r="H54">
        <f>Rekentool!$F$11</f>
        <v>2</v>
      </c>
      <c r="J54" s="6">
        <f t="shared" si="3"/>
        <v>0</v>
      </c>
      <c r="K54" s="6">
        <f t="shared" si="23"/>
        <v>0</v>
      </c>
      <c r="L54" s="6">
        <f t="shared" si="4"/>
        <v>0</v>
      </c>
      <c r="N54" s="6">
        <f>MIN(L54,Rekentool!$H$65)</f>
        <v>0</v>
      </c>
      <c r="O54" s="6">
        <f t="shared" si="5"/>
        <v>0</v>
      </c>
      <c r="P54" s="6">
        <f t="shared" si="6"/>
        <v>0</v>
      </c>
      <c r="Q54" s="6">
        <f t="shared" si="7"/>
        <v>0</v>
      </c>
      <c r="R54" s="6">
        <f t="shared" si="8"/>
        <v>0</v>
      </c>
      <c r="T54" s="6">
        <f>MIN(L54,Rekentool!$H$73)</f>
        <v>0</v>
      </c>
      <c r="U54" s="6">
        <f t="shared" si="9"/>
        <v>0</v>
      </c>
      <c r="V54" s="6">
        <f t="shared" si="10"/>
        <v>0</v>
      </c>
      <c r="W54" s="6">
        <f t="shared" si="11"/>
        <v>0</v>
      </c>
      <c r="X54" s="6">
        <f t="shared" si="12"/>
        <v>0</v>
      </c>
      <c r="AC54">
        <f t="shared" si="13"/>
        <v>0</v>
      </c>
      <c r="AE54" s="6">
        <f>MIN(AC54,Rekentool!$H$65)</f>
        <v>0</v>
      </c>
      <c r="AF54" s="6">
        <f t="shared" si="14"/>
        <v>0</v>
      </c>
      <c r="AG54" s="6">
        <f t="shared" si="15"/>
        <v>0</v>
      </c>
      <c r="AH54" s="6">
        <f t="shared" si="16"/>
        <v>0</v>
      </c>
      <c r="AI54" s="6">
        <f t="shared" si="17"/>
        <v>0</v>
      </c>
      <c r="AK54" s="6">
        <f>MIN(AC54,Rekentool!$H$73)</f>
        <v>0</v>
      </c>
      <c r="AL54" s="6">
        <f t="shared" si="18"/>
        <v>0</v>
      </c>
      <c r="AM54" s="6">
        <f t="shared" si="19"/>
        <v>0</v>
      </c>
      <c r="AN54" s="6">
        <f t="shared" si="20"/>
        <v>0</v>
      </c>
      <c r="AO54" s="6">
        <f t="shared" si="21"/>
        <v>0</v>
      </c>
    </row>
    <row r="55" spans="3:41" x14ac:dyDescent="0.25">
      <c r="C55">
        <f t="shared" si="22"/>
        <v>-26</v>
      </c>
      <c r="D55">
        <f t="shared" si="1"/>
        <v>0</v>
      </c>
      <c r="E55">
        <f>IF(D55&gt;0,Rekentool!$F$17,0)</f>
        <v>0</v>
      </c>
      <c r="F55">
        <f t="shared" si="2"/>
        <v>0</v>
      </c>
      <c r="G55">
        <f>IF(D55&gt;0,Rekentool!$F$16,0)</f>
        <v>0</v>
      </c>
      <c r="H55">
        <f>Rekentool!$F$11</f>
        <v>2</v>
      </c>
      <c r="J55" s="6">
        <f t="shared" si="3"/>
        <v>0</v>
      </c>
      <c r="K55" s="6">
        <f t="shared" si="23"/>
        <v>0</v>
      </c>
      <c r="L55" s="6">
        <f t="shared" si="4"/>
        <v>0</v>
      </c>
      <c r="N55" s="6">
        <f>MIN(L55,Rekentool!$H$65)</f>
        <v>0</v>
      </c>
      <c r="O55" s="6">
        <f t="shared" si="5"/>
        <v>0</v>
      </c>
      <c r="P55" s="6">
        <f t="shared" si="6"/>
        <v>0</v>
      </c>
      <c r="Q55" s="6">
        <f t="shared" si="7"/>
        <v>0</v>
      </c>
      <c r="R55" s="6">
        <f t="shared" si="8"/>
        <v>0</v>
      </c>
      <c r="T55" s="6">
        <f>MIN(L55,Rekentool!$H$73)</f>
        <v>0</v>
      </c>
      <c r="U55" s="6">
        <f t="shared" si="9"/>
        <v>0</v>
      </c>
      <c r="V55" s="6">
        <f t="shared" si="10"/>
        <v>0</v>
      </c>
      <c r="W55" s="6">
        <f t="shared" si="11"/>
        <v>0</v>
      </c>
      <c r="X55" s="6">
        <f t="shared" si="12"/>
        <v>0</v>
      </c>
      <c r="AC55">
        <f t="shared" si="13"/>
        <v>0</v>
      </c>
      <c r="AE55" s="6">
        <f>MIN(AC55,Rekentool!$H$65)</f>
        <v>0</v>
      </c>
      <c r="AF55" s="6">
        <f t="shared" si="14"/>
        <v>0</v>
      </c>
      <c r="AG55" s="6">
        <f t="shared" si="15"/>
        <v>0</v>
      </c>
      <c r="AH55" s="6">
        <f t="shared" si="16"/>
        <v>0</v>
      </c>
      <c r="AI55" s="6">
        <f t="shared" si="17"/>
        <v>0</v>
      </c>
      <c r="AK55" s="6">
        <f>MIN(AC55,Rekentool!$H$73)</f>
        <v>0</v>
      </c>
      <c r="AL55" s="6">
        <f t="shared" si="18"/>
        <v>0</v>
      </c>
      <c r="AM55" s="6">
        <f t="shared" si="19"/>
        <v>0</v>
      </c>
      <c r="AN55" s="6">
        <f t="shared" si="20"/>
        <v>0</v>
      </c>
      <c r="AO55" s="6">
        <f t="shared" si="21"/>
        <v>0</v>
      </c>
    </row>
    <row r="56" spans="3:41" x14ac:dyDescent="0.25">
      <c r="C56">
        <f t="shared" si="22"/>
        <v>-27</v>
      </c>
      <c r="D56">
        <f t="shared" si="1"/>
        <v>0</v>
      </c>
      <c r="E56">
        <f>IF(D56&gt;0,Rekentool!$F$17,0)</f>
        <v>0</v>
      </c>
      <c r="F56">
        <f t="shared" si="2"/>
        <v>0</v>
      </c>
      <c r="G56">
        <f>IF(D56&gt;0,Rekentool!$F$16,0)</f>
        <v>0</v>
      </c>
      <c r="H56">
        <f>Rekentool!$F$11</f>
        <v>2</v>
      </c>
      <c r="J56" s="6">
        <f t="shared" si="3"/>
        <v>0</v>
      </c>
      <c r="K56" s="6">
        <f t="shared" si="23"/>
        <v>0</v>
      </c>
      <c r="L56" s="6">
        <f t="shared" si="4"/>
        <v>0</v>
      </c>
      <c r="N56" s="6">
        <f>MIN(L56,Rekentool!$H$65)</f>
        <v>0</v>
      </c>
      <c r="O56" s="6">
        <f t="shared" si="5"/>
        <v>0</v>
      </c>
      <c r="P56" s="6">
        <f t="shared" si="6"/>
        <v>0</v>
      </c>
      <c r="Q56" s="6">
        <f t="shared" si="7"/>
        <v>0</v>
      </c>
      <c r="R56" s="6">
        <f t="shared" si="8"/>
        <v>0</v>
      </c>
      <c r="T56" s="6">
        <f>MIN(L56,Rekentool!$H$73)</f>
        <v>0</v>
      </c>
      <c r="U56" s="6">
        <f t="shared" si="9"/>
        <v>0</v>
      </c>
      <c r="V56" s="6">
        <f t="shared" si="10"/>
        <v>0</v>
      </c>
      <c r="W56" s="6">
        <f t="shared" si="11"/>
        <v>0</v>
      </c>
      <c r="X56" s="6">
        <f t="shared" si="12"/>
        <v>0</v>
      </c>
      <c r="AC56">
        <f t="shared" si="13"/>
        <v>0</v>
      </c>
      <c r="AE56" s="6">
        <f>MIN(AC56,Rekentool!$H$65)</f>
        <v>0</v>
      </c>
      <c r="AF56" s="6">
        <f t="shared" si="14"/>
        <v>0</v>
      </c>
      <c r="AG56" s="6">
        <f t="shared" si="15"/>
        <v>0</v>
      </c>
      <c r="AH56" s="6">
        <f t="shared" si="16"/>
        <v>0</v>
      </c>
      <c r="AI56" s="6">
        <f t="shared" si="17"/>
        <v>0</v>
      </c>
      <c r="AK56" s="6">
        <f>MIN(AC56,Rekentool!$H$73)</f>
        <v>0</v>
      </c>
      <c r="AL56" s="6">
        <f t="shared" si="18"/>
        <v>0</v>
      </c>
      <c r="AM56" s="6">
        <f t="shared" si="19"/>
        <v>0</v>
      </c>
      <c r="AN56" s="6">
        <f t="shared" si="20"/>
        <v>0</v>
      </c>
      <c r="AO56" s="6">
        <f t="shared" si="21"/>
        <v>0</v>
      </c>
    </row>
    <row r="57" spans="3:41" x14ac:dyDescent="0.25">
      <c r="C57">
        <f t="shared" si="22"/>
        <v>-28</v>
      </c>
      <c r="D57">
        <f t="shared" si="1"/>
        <v>0</v>
      </c>
      <c r="E57">
        <f>IF(D57&gt;0,Rekentool!$F$17,0)</f>
        <v>0</v>
      </c>
      <c r="F57">
        <f t="shared" si="2"/>
        <v>0</v>
      </c>
      <c r="G57">
        <f>IF(D57&gt;0,Rekentool!$F$16,0)</f>
        <v>0</v>
      </c>
      <c r="H57">
        <f>Rekentool!$F$11</f>
        <v>2</v>
      </c>
      <c r="J57" s="6">
        <f t="shared" si="3"/>
        <v>0</v>
      </c>
      <c r="K57" s="6">
        <f t="shared" si="23"/>
        <v>0</v>
      </c>
      <c r="L57" s="6">
        <f t="shared" si="4"/>
        <v>0</v>
      </c>
      <c r="N57" s="6">
        <f>MIN(L57,Rekentool!$H$65)</f>
        <v>0</v>
      </c>
      <c r="O57" s="6">
        <f t="shared" si="5"/>
        <v>0</v>
      </c>
      <c r="P57" s="6">
        <f t="shared" si="6"/>
        <v>0</v>
      </c>
      <c r="Q57" s="6">
        <f t="shared" si="7"/>
        <v>0</v>
      </c>
      <c r="R57" s="6">
        <f t="shared" si="8"/>
        <v>0</v>
      </c>
      <c r="T57" s="6">
        <f>MIN(L57,Rekentool!$H$73)</f>
        <v>0</v>
      </c>
      <c r="U57" s="6">
        <f t="shared" si="9"/>
        <v>0</v>
      </c>
      <c r="V57" s="6">
        <f t="shared" si="10"/>
        <v>0</v>
      </c>
      <c r="W57" s="6">
        <f t="shared" si="11"/>
        <v>0</v>
      </c>
      <c r="X57" s="6">
        <f t="shared" si="12"/>
        <v>0</v>
      </c>
      <c r="AC57">
        <f t="shared" si="13"/>
        <v>0</v>
      </c>
      <c r="AE57" s="6">
        <f>MIN(AC57,Rekentool!$H$65)</f>
        <v>0</v>
      </c>
      <c r="AF57" s="6">
        <f t="shared" si="14"/>
        <v>0</v>
      </c>
      <c r="AG57" s="6">
        <f t="shared" si="15"/>
        <v>0</v>
      </c>
      <c r="AH57" s="6">
        <f t="shared" si="16"/>
        <v>0</v>
      </c>
      <c r="AI57" s="6">
        <f t="shared" si="17"/>
        <v>0</v>
      </c>
      <c r="AK57" s="6">
        <f>MIN(AC57,Rekentool!$H$73)</f>
        <v>0</v>
      </c>
      <c r="AL57" s="6">
        <f t="shared" si="18"/>
        <v>0</v>
      </c>
      <c r="AM57" s="6">
        <f t="shared" si="19"/>
        <v>0</v>
      </c>
      <c r="AN57" s="6">
        <f t="shared" si="20"/>
        <v>0</v>
      </c>
      <c r="AO57" s="6">
        <f t="shared" si="21"/>
        <v>0</v>
      </c>
    </row>
    <row r="58" spans="3:41" x14ac:dyDescent="0.25">
      <c r="C58">
        <f t="shared" si="22"/>
        <v>-29</v>
      </c>
      <c r="D58">
        <f t="shared" si="1"/>
        <v>0</v>
      </c>
      <c r="E58">
        <f>IF(D58&gt;0,Rekentool!$F$17,0)</f>
        <v>0</v>
      </c>
      <c r="F58">
        <f t="shared" si="2"/>
        <v>0</v>
      </c>
      <c r="G58">
        <f>IF(D58&gt;0,Rekentool!$F$16,0)</f>
        <v>0</v>
      </c>
      <c r="H58">
        <f>Rekentool!$F$11</f>
        <v>2</v>
      </c>
      <c r="J58" s="6">
        <f t="shared" si="3"/>
        <v>0</v>
      </c>
      <c r="K58" s="6">
        <f t="shared" si="23"/>
        <v>0</v>
      </c>
      <c r="L58" s="6">
        <f t="shared" si="4"/>
        <v>0</v>
      </c>
      <c r="N58" s="6">
        <f>MIN(L58,Rekentool!$H$65)</f>
        <v>0</v>
      </c>
      <c r="O58" s="6">
        <f t="shared" si="5"/>
        <v>0</v>
      </c>
      <c r="P58" s="6">
        <f t="shared" si="6"/>
        <v>0</v>
      </c>
      <c r="Q58" s="6">
        <f t="shared" si="7"/>
        <v>0</v>
      </c>
      <c r="R58" s="6">
        <f t="shared" si="8"/>
        <v>0</v>
      </c>
      <c r="T58" s="6">
        <f>MIN(L58,Rekentool!$H$73)</f>
        <v>0</v>
      </c>
      <c r="U58" s="6">
        <f t="shared" si="9"/>
        <v>0</v>
      </c>
      <c r="V58" s="6">
        <f t="shared" si="10"/>
        <v>0</v>
      </c>
      <c r="W58" s="6">
        <f t="shared" si="11"/>
        <v>0</v>
      </c>
      <c r="X58" s="6">
        <f t="shared" si="12"/>
        <v>0</v>
      </c>
      <c r="AC58">
        <f t="shared" si="13"/>
        <v>0</v>
      </c>
      <c r="AE58" s="6">
        <f>MIN(AC58,Rekentool!$H$65)</f>
        <v>0</v>
      </c>
      <c r="AF58" s="6">
        <f t="shared" si="14"/>
        <v>0</v>
      </c>
      <c r="AG58" s="6">
        <f t="shared" si="15"/>
        <v>0</v>
      </c>
      <c r="AH58" s="6">
        <f t="shared" si="16"/>
        <v>0</v>
      </c>
      <c r="AI58" s="6">
        <f t="shared" si="17"/>
        <v>0</v>
      </c>
      <c r="AK58" s="6">
        <f>MIN(AC58,Rekentool!$H$73)</f>
        <v>0</v>
      </c>
      <c r="AL58" s="6">
        <f t="shared" si="18"/>
        <v>0</v>
      </c>
      <c r="AM58" s="6">
        <f t="shared" si="19"/>
        <v>0</v>
      </c>
      <c r="AN58" s="6">
        <f t="shared" si="20"/>
        <v>0</v>
      </c>
      <c r="AO58" s="6">
        <f t="shared" si="21"/>
        <v>0</v>
      </c>
    </row>
    <row r="59" spans="3:41" x14ac:dyDescent="0.25">
      <c r="C59">
        <f t="shared" si="22"/>
        <v>-30</v>
      </c>
      <c r="D59">
        <f t="shared" si="1"/>
        <v>0</v>
      </c>
      <c r="E59">
        <f>IF(D59&gt;0,Rekentool!$F$17,0)</f>
        <v>0</v>
      </c>
      <c r="F59">
        <f t="shared" si="2"/>
        <v>0</v>
      </c>
      <c r="G59">
        <f>IF(D59&gt;0,Rekentool!$F$16,0)</f>
        <v>0</v>
      </c>
      <c r="H59">
        <f>Rekentool!$F$11</f>
        <v>2</v>
      </c>
      <c r="J59" s="6">
        <f t="shared" si="3"/>
        <v>0</v>
      </c>
      <c r="K59" s="6">
        <f>IF(C59&gt;0,$M$5,0)</f>
        <v>0</v>
      </c>
      <c r="L59" s="6">
        <f t="shared" si="4"/>
        <v>0</v>
      </c>
      <c r="N59" s="6">
        <f>MIN(L59,Rekentool!$H$65)</f>
        <v>0</v>
      </c>
      <c r="O59" s="6">
        <f t="shared" si="5"/>
        <v>0</v>
      </c>
      <c r="P59" s="6">
        <f t="shared" si="6"/>
        <v>0</v>
      </c>
      <c r="Q59" s="6">
        <f t="shared" si="7"/>
        <v>0</v>
      </c>
      <c r="R59" s="6">
        <f t="shared" si="8"/>
        <v>0</v>
      </c>
      <c r="T59" s="6">
        <f>MIN(L59,Rekentool!$H$73)</f>
        <v>0</v>
      </c>
      <c r="U59" s="6">
        <f t="shared" si="9"/>
        <v>0</v>
      </c>
      <c r="V59" s="6">
        <f t="shared" si="10"/>
        <v>0</v>
      </c>
      <c r="W59" s="6">
        <f t="shared" si="11"/>
        <v>0</v>
      </c>
      <c r="X59" s="6">
        <f t="shared" si="12"/>
        <v>0</v>
      </c>
      <c r="AC59">
        <f t="shared" si="13"/>
        <v>0</v>
      </c>
      <c r="AE59" s="6">
        <f>MIN(AC59,Rekentool!$H$65)</f>
        <v>0</v>
      </c>
      <c r="AF59" s="6">
        <f t="shared" si="14"/>
        <v>0</v>
      </c>
      <c r="AG59" s="6">
        <f t="shared" si="15"/>
        <v>0</v>
      </c>
      <c r="AH59" s="6">
        <f t="shared" si="16"/>
        <v>0</v>
      </c>
      <c r="AI59" s="6">
        <f t="shared" si="17"/>
        <v>0</v>
      </c>
      <c r="AK59" s="6">
        <f>MIN(AC59,Rekentool!$H$73)</f>
        <v>0</v>
      </c>
      <c r="AL59" s="6">
        <f t="shared" si="18"/>
        <v>0</v>
      </c>
      <c r="AM59" s="6">
        <f t="shared" si="19"/>
        <v>0</v>
      </c>
      <c r="AN59" s="6">
        <f t="shared" si="20"/>
        <v>0</v>
      </c>
      <c r="AO59" s="6">
        <f t="shared" si="21"/>
        <v>0</v>
      </c>
    </row>
    <row r="60" spans="3:41" x14ac:dyDescent="0.25">
      <c r="C60">
        <f t="shared" si="22"/>
        <v>-31</v>
      </c>
      <c r="D60">
        <f t="shared" si="1"/>
        <v>0</v>
      </c>
      <c r="E60">
        <f>IF(D60&gt;0,Rekentool!$F$17,0)</f>
        <v>0</v>
      </c>
      <c r="F60">
        <f t="shared" si="2"/>
        <v>0</v>
      </c>
      <c r="G60">
        <f>IF(D60&gt;0,Rekentool!$F$16,0)</f>
        <v>0</v>
      </c>
      <c r="H60">
        <f>Rekentool!$F$11</f>
        <v>2</v>
      </c>
      <c r="J60" s="6">
        <f t="shared" si="3"/>
        <v>0</v>
      </c>
      <c r="K60" s="6">
        <f t="shared" ref="K60:K91" si="24">IF(C60&gt;=0,$M$5,0)</f>
        <v>0</v>
      </c>
      <c r="L60" s="6">
        <f t="shared" si="4"/>
        <v>0</v>
      </c>
      <c r="N60" s="6">
        <f>MIN(L60,Rekentool!$H$65)</f>
        <v>0</v>
      </c>
      <c r="O60" s="6">
        <f t="shared" si="5"/>
        <v>0</v>
      </c>
      <c r="P60" s="6">
        <f t="shared" si="6"/>
        <v>0</v>
      </c>
      <c r="Q60" s="6">
        <f t="shared" si="7"/>
        <v>0</v>
      </c>
      <c r="R60" s="6">
        <f t="shared" si="8"/>
        <v>0</v>
      </c>
      <c r="T60" s="6">
        <f>MIN(L60,Rekentool!$H$73)</f>
        <v>0</v>
      </c>
      <c r="U60" s="6">
        <f t="shared" si="9"/>
        <v>0</v>
      </c>
      <c r="V60" s="6">
        <f t="shared" si="10"/>
        <v>0</v>
      </c>
      <c r="W60" s="6">
        <f t="shared" si="11"/>
        <v>0</v>
      </c>
      <c r="X60" s="6">
        <f t="shared" si="12"/>
        <v>0</v>
      </c>
      <c r="AC60">
        <f t="shared" si="13"/>
        <v>0</v>
      </c>
      <c r="AE60" s="6">
        <f>MIN(AC60,Rekentool!$H$65)</f>
        <v>0</v>
      </c>
      <c r="AF60" s="6">
        <f t="shared" si="14"/>
        <v>0</v>
      </c>
      <c r="AG60" s="6">
        <f t="shared" si="15"/>
        <v>0</v>
      </c>
      <c r="AH60" s="6">
        <f t="shared" si="16"/>
        <v>0</v>
      </c>
      <c r="AI60" s="6">
        <f t="shared" si="17"/>
        <v>0</v>
      </c>
      <c r="AK60" s="6">
        <f>MIN(AC60,Rekentool!$H$73)</f>
        <v>0</v>
      </c>
      <c r="AL60" s="6">
        <f t="shared" si="18"/>
        <v>0</v>
      </c>
      <c r="AM60" s="6">
        <f t="shared" si="19"/>
        <v>0</v>
      </c>
      <c r="AN60" s="6">
        <f t="shared" si="20"/>
        <v>0</v>
      </c>
      <c r="AO60" s="6">
        <f t="shared" si="21"/>
        <v>0</v>
      </c>
    </row>
    <row r="61" spans="3:41" x14ac:dyDescent="0.25">
      <c r="C61">
        <f t="shared" si="22"/>
        <v>-32</v>
      </c>
      <c r="D61">
        <f t="shared" si="1"/>
        <v>0</v>
      </c>
      <c r="E61">
        <f>IF(D61&gt;0,Rekentool!$F$17,0)</f>
        <v>0</v>
      </c>
      <c r="F61">
        <f t="shared" si="2"/>
        <v>0</v>
      </c>
      <c r="G61">
        <f>IF(D61&gt;0,Rekentool!$F$16,0)</f>
        <v>0</v>
      </c>
      <c r="H61">
        <f>Rekentool!$F$11</f>
        <v>2</v>
      </c>
      <c r="J61" s="6">
        <f t="shared" si="3"/>
        <v>0</v>
      </c>
      <c r="K61" s="6">
        <f t="shared" si="24"/>
        <v>0</v>
      </c>
      <c r="L61" s="6">
        <f t="shared" si="4"/>
        <v>0</v>
      </c>
      <c r="N61" s="6">
        <f>MIN(L61,Rekentool!$H$65)</f>
        <v>0</v>
      </c>
      <c r="O61" s="6">
        <f t="shared" si="5"/>
        <v>0</v>
      </c>
      <c r="P61" s="6">
        <f t="shared" si="6"/>
        <v>0</v>
      </c>
      <c r="Q61" s="6">
        <f t="shared" si="7"/>
        <v>0</v>
      </c>
      <c r="R61" s="6">
        <f t="shared" si="8"/>
        <v>0</v>
      </c>
      <c r="T61" s="6">
        <f>MIN(L61,Rekentool!$H$73)</f>
        <v>0</v>
      </c>
      <c r="U61" s="6">
        <f t="shared" si="9"/>
        <v>0</v>
      </c>
      <c r="V61" s="6">
        <f t="shared" si="10"/>
        <v>0</v>
      </c>
      <c r="W61" s="6">
        <f t="shared" si="11"/>
        <v>0</v>
      </c>
      <c r="X61" s="6">
        <f t="shared" si="12"/>
        <v>0</v>
      </c>
      <c r="AC61">
        <f t="shared" si="13"/>
        <v>0</v>
      </c>
      <c r="AE61" s="6">
        <f>MIN(AC61,Rekentool!$H$65)</f>
        <v>0</v>
      </c>
      <c r="AF61" s="6">
        <f t="shared" si="14"/>
        <v>0</v>
      </c>
      <c r="AG61" s="6">
        <f t="shared" si="15"/>
        <v>0</v>
      </c>
      <c r="AH61" s="6">
        <f t="shared" si="16"/>
        <v>0</v>
      </c>
      <c r="AI61" s="6">
        <f t="shared" si="17"/>
        <v>0</v>
      </c>
      <c r="AK61" s="6">
        <f>MIN(AC61,Rekentool!$H$73)</f>
        <v>0</v>
      </c>
      <c r="AL61" s="6">
        <f t="shared" si="18"/>
        <v>0</v>
      </c>
      <c r="AM61" s="6">
        <f t="shared" si="19"/>
        <v>0</v>
      </c>
      <c r="AN61" s="6">
        <f t="shared" si="20"/>
        <v>0</v>
      </c>
      <c r="AO61" s="6">
        <f t="shared" si="21"/>
        <v>0</v>
      </c>
    </row>
    <row r="62" spans="3:41" x14ac:dyDescent="0.25">
      <c r="C62">
        <f t="shared" si="22"/>
        <v>-33</v>
      </c>
      <c r="D62">
        <f t="shared" si="1"/>
        <v>0</v>
      </c>
      <c r="E62">
        <f>IF(D62&gt;0,Rekentool!$F$17,0)</f>
        <v>0</v>
      </c>
      <c r="F62">
        <f t="shared" si="2"/>
        <v>0</v>
      </c>
      <c r="G62">
        <f>IF(D62&gt;0,Rekentool!$F$16,0)</f>
        <v>0</v>
      </c>
      <c r="H62">
        <f>Rekentool!$F$11</f>
        <v>2</v>
      </c>
      <c r="J62" s="6">
        <f t="shared" si="3"/>
        <v>0</v>
      </c>
      <c r="K62" s="6">
        <f t="shared" si="24"/>
        <v>0</v>
      </c>
      <c r="L62" s="6">
        <f t="shared" si="4"/>
        <v>0</v>
      </c>
      <c r="N62" s="6">
        <f>MIN(L62,Rekentool!$H$65)</f>
        <v>0</v>
      </c>
      <c r="O62" s="6">
        <f t="shared" si="5"/>
        <v>0</v>
      </c>
      <c r="P62" s="6">
        <f t="shared" si="6"/>
        <v>0</v>
      </c>
      <c r="Q62" s="6">
        <f t="shared" si="7"/>
        <v>0</v>
      </c>
      <c r="R62" s="6">
        <f t="shared" si="8"/>
        <v>0</v>
      </c>
      <c r="T62" s="6">
        <f>MIN(L62,Rekentool!$H$73)</f>
        <v>0</v>
      </c>
      <c r="U62" s="6">
        <f t="shared" si="9"/>
        <v>0</v>
      </c>
      <c r="V62" s="6">
        <f t="shared" si="10"/>
        <v>0</v>
      </c>
      <c r="W62" s="6">
        <f t="shared" si="11"/>
        <v>0</v>
      </c>
      <c r="X62" s="6">
        <f t="shared" si="12"/>
        <v>0</v>
      </c>
      <c r="AC62">
        <f t="shared" si="13"/>
        <v>0</v>
      </c>
      <c r="AE62" s="6">
        <f>MIN(AC62,Rekentool!$H$65)</f>
        <v>0</v>
      </c>
      <c r="AF62" s="6">
        <f t="shared" si="14"/>
        <v>0</v>
      </c>
      <c r="AG62" s="6">
        <f t="shared" si="15"/>
        <v>0</v>
      </c>
      <c r="AH62" s="6">
        <f t="shared" si="16"/>
        <v>0</v>
      </c>
      <c r="AI62" s="6">
        <f t="shared" si="17"/>
        <v>0</v>
      </c>
      <c r="AK62" s="6">
        <f>MIN(AC62,Rekentool!$H$73)</f>
        <v>0</v>
      </c>
      <c r="AL62" s="6">
        <f t="shared" si="18"/>
        <v>0</v>
      </c>
      <c r="AM62" s="6">
        <f t="shared" si="19"/>
        <v>0</v>
      </c>
      <c r="AN62" s="6">
        <f t="shared" si="20"/>
        <v>0</v>
      </c>
      <c r="AO62" s="6">
        <f t="shared" si="21"/>
        <v>0</v>
      </c>
    </row>
    <row r="63" spans="3:41" x14ac:dyDescent="0.25">
      <c r="C63">
        <f t="shared" si="22"/>
        <v>-34</v>
      </c>
      <c r="D63">
        <f t="shared" si="1"/>
        <v>0</v>
      </c>
      <c r="E63">
        <f>IF(D63&gt;0,Rekentool!$F$17,0)</f>
        <v>0</v>
      </c>
      <c r="F63">
        <f t="shared" si="2"/>
        <v>0</v>
      </c>
      <c r="G63">
        <f>IF(D63&gt;0,Rekentool!$F$16,0)</f>
        <v>0</v>
      </c>
      <c r="H63">
        <f>Rekentool!$F$11</f>
        <v>2</v>
      </c>
      <c r="J63" s="6">
        <f t="shared" si="3"/>
        <v>0</v>
      </c>
      <c r="K63" s="6">
        <f t="shared" si="24"/>
        <v>0</v>
      </c>
      <c r="L63" s="6">
        <f t="shared" si="4"/>
        <v>0</v>
      </c>
      <c r="N63" s="6">
        <f>MIN(L63,Rekentool!$H$65)</f>
        <v>0</v>
      </c>
      <c r="O63" s="6">
        <f t="shared" si="5"/>
        <v>0</v>
      </c>
      <c r="P63" s="6">
        <f t="shared" si="6"/>
        <v>0</v>
      </c>
      <c r="Q63" s="6">
        <f t="shared" si="7"/>
        <v>0</v>
      </c>
      <c r="R63" s="6">
        <f t="shared" si="8"/>
        <v>0</v>
      </c>
      <c r="T63" s="6">
        <f>MIN(L63,Rekentool!$H$73)</f>
        <v>0</v>
      </c>
      <c r="U63" s="6">
        <f t="shared" si="9"/>
        <v>0</v>
      </c>
      <c r="V63" s="6">
        <f t="shared" si="10"/>
        <v>0</v>
      </c>
      <c r="W63" s="6">
        <f t="shared" si="11"/>
        <v>0</v>
      </c>
      <c r="X63" s="6">
        <f t="shared" si="12"/>
        <v>0</v>
      </c>
      <c r="AC63">
        <f t="shared" si="13"/>
        <v>0</v>
      </c>
      <c r="AE63" s="6">
        <f>MIN(AC63,Rekentool!$H$65)</f>
        <v>0</v>
      </c>
      <c r="AF63" s="6">
        <f t="shared" si="14"/>
        <v>0</v>
      </c>
      <c r="AG63" s="6">
        <f t="shared" si="15"/>
        <v>0</v>
      </c>
      <c r="AH63" s="6">
        <f t="shared" si="16"/>
        <v>0</v>
      </c>
      <c r="AI63" s="6">
        <f t="shared" si="17"/>
        <v>0</v>
      </c>
      <c r="AK63" s="6">
        <f>MIN(AC63,Rekentool!$H$73)</f>
        <v>0</v>
      </c>
      <c r="AL63" s="6">
        <f t="shared" si="18"/>
        <v>0</v>
      </c>
      <c r="AM63" s="6">
        <f t="shared" si="19"/>
        <v>0</v>
      </c>
      <c r="AN63" s="6">
        <f t="shared" si="20"/>
        <v>0</v>
      </c>
      <c r="AO63" s="6">
        <f t="shared" si="21"/>
        <v>0</v>
      </c>
    </row>
    <row r="64" spans="3:41" x14ac:dyDescent="0.25">
      <c r="C64">
        <f t="shared" si="22"/>
        <v>-35</v>
      </c>
      <c r="D64">
        <f t="shared" si="1"/>
        <v>0</v>
      </c>
      <c r="E64">
        <f>IF(D64&gt;0,Rekentool!$F$17,0)</f>
        <v>0</v>
      </c>
      <c r="F64">
        <f t="shared" si="2"/>
        <v>0</v>
      </c>
      <c r="G64">
        <f>IF(D64&gt;0,Rekentool!$F$16,0)</f>
        <v>0</v>
      </c>
      <c r="H64">
        <f>Rekentool!$F$11</f>
        <v>2</v>
      </c>
      <c r="J64" s="6">
        <f t="shared" si="3"/>
        <v>0</v>
      </c>
      <c r="K64" s="6">
        <f t="shared" si="24"/>
        <v>0</v>
      </c>
      <c r="L64" s="6">
        <f t="shared" si="4"/>
        <v>0</v>
      </c>
      <c r="N64" s="6">
        <f>MIN(L64,Rekentool!$H$65)</f>
        <v>0</v>
      </c>
      <c r="O64" s="6">
        <f t="shared" si="5"/>
        <v>0</v>
      </c>
      <c r="P64" s="6">
        <f t="shared" si="6"/>
        <v>0</v>
      </c>
      <c r="Q64" s="6">
        <f t="shared" si="7"/>
        <v>0</v>
      </c>
      <c r="R64" s="6">
        <f t="shared" si="8"/>
        <v>0</v>
      </c>
      <c r="T64" s="6">
        <f>MIN(L64,Rekentool!$H$73)</f>
        <v>0</v>
      </c>
      <c r="U64" s="6">
        <f t="shared" si="9"/>
        <v>0</v>
      </c>
      <c r="V64" s="6">
        <f t="shared" si="10"/>
        <v>0</v>
      </c>
      <c r="W64" s="6">
        <f t="shared" si="11"/>
        <v>0</v>
      </c>
      <c r="X64" s="6">
        <f t="shared" si="12"/>
        <v>0</v>
      </c>
      <c r="AC64">
        <f t="shared" si="13"/>
        <v>0</v>
      </c>
      <c r="AE64" s="6">
        <f>MIN(AC64,Rekentool!$H$65)</f>
        <v>0</v>
      </c>
      <c r="AF64" s="6">
        <f t="shared" si="14"/>
        <v>0</v>
      </c>
      <c r="AG64" s="6">
        <f t="shared" si="15"/>
        <v>0</v>
      </c>
      <c r="AH64" s="6">
        <f t="shared" si="16"/>
        <v>0</v>
      </c>
      <c r="AI64" s="6">
        <f t="shared" si="17"/>
        <v>0</v>
      </c>
      <c r="AK64" s="6">
        <f>MIN(AC64,Rekentool!$H$73)</f>
        <v>0</v>
      </c>
      <c r="AL64" s="6">
        <f t="shared" si="18"/>
        <v>0</v>
      </c>
      <c r="AM64" s="6">
        <f t="shared" si="19"/>
        <v>0</v>
      </c>
      <c r="AN64" s="6">
        <f t="shared" si="20"/>
        <v>0</v>
      </c>
      <c r="AO64" s="6">
        <f t="shared" si="21"/>
        <v>0</v>
      </c>
    </row>
    <row r="65" spans="3:41" x14ac:dyDescent="0.25">
      <c r="C65">
        <f t="shared" si="22"/>
        <v>-36</v>
      </c>
      <c r="D65">
        <f t="shared" si="1"/>
        <v>0</v>
      </c>
      <c r="E65">
        <f>IF(D65&gt;0,Rekentool!$F$17,0)</f>
        <v>0</v>
      </c>
      <c r="F65">
        <f t="shared" si="2"/>
        <v>0</v>
      </c>
      <c r="G65">
        <f>IF(D65&gt;0,Rekentool!$F$16,0)</f>
        <v>0</v>
      </c>
      <c r="H65">
        <f>Rekentool!$F$11</f>
        <v>2</v>
      </c>
      <c r="J65" s="6">
        <f t="shared" si="3"/>
        <v>0</v>
      </c>
      <c r="K65" s="6">
        <f t="shared" si="24"/>
        <v>0</v>
      </c>
      <c r="L65" s="6">
        <f t="shared" si="4"/>
        <v>0</v>
      </c>
      <c r="N65" s="6">
        <f>MIN(L65,Rekentool!$H$65)</f>
        <v>0</v>
      </c>
      <c r="O65" s="6">
        <f t="shared" si="5"/>
        <v>0</v>
      </c>
      <c r="P65" s="6">
        <f t="shared" si="6"/>
        <v>0</v>
      </c>
      <c r="Q65" s="6">
        <f t="shared" si="7"/>
        <v>0</v>
      </c>
      <c r="R65" s="6">
        <f t="shared" si="8"/>
        <v>0</v>
      </c>
      <c r="T65" s="6">
        <f>MIN(L65,Rekentool!$H$73)</f>
        <v>0</v>
      </c>
      <c r="U65" s="6">
        <f t="shared" si="9"/>
        <v>0</v>
      </c>
      <c r="V65" s="6">
        <f t="shared" si="10"/>
        <v>0</v>
      </c>
      <c r="W65" s="6">
        <f t="shared" si="11"/>
        <v>0</v>
      </c>
      <c r="X65" s="6">
        <f t="shared" si="12"/>
        <v>0</v>
      </c>
      <c r="AC65">
        <f t="shared" si="13"/>
        <v>0</v>
      </c>
      <c r="AE65" s="6">
        <f>MIN(AC65,Rekentool!$H$65)</f>
        <v>0</v>
      </c>
      <c r="AF65" s="6">
        <f t="shared" si="14"/>
        <v>0</v>
      </c>
      <c r="AG65" s="6">
        <f t="shared" si="15"/>
        <v>0</v>
      </c>
      <c r="AH65" s="6">
        <f t="shared" si="16"/>
        <v>0</v>
      </c>
      <c r="AI65" s="6">
        <f t="shared" si="17"/>
        <v>0</v>
      </c>
      <c r="AK65" s="6">
        <f>MIN(AC65,Rekentool!$H$73)</f>
        <v>0</v>
      </c>
      <c r="AL65" s="6">
        <f t="shared" si="18"/>
        <v>0</v>
      </c>
      <c r="AM65" s="6">
        <f t="shared" si="19"/>
        <v>0</v>
      </c>
      <c r="AN65" s="6">
        <f t="shared" si="20"/>
        <v>0</v>
      </c>
      <c r="AO65" s="6">
        <f t="shared" si="21"/>
        <v>0</v>
      </c>
    </row>
    <row r="66" spans="3:41" x14ac:dyDescent="0.25">
      <c r="C66">
        <f t="shared" si="22"/>
        <v>-37</v>
      </c>
      <c r="D66">
        <f t="shared" si="1"/>
        <v>0</v>
      </c>
      <c r="E66">
        <f>IF(D66&gt;0,Rekentool!$F$17,0)</f>
        <v>0</v>
      </c>
      <c r="F66">
        <f t="shared" si="2"/>
        <v>0</v>
      </c>
      <c r="G66">
        <f>IF(D66&gt;0,Rekentool!$F$16,0)</f>
        <v>0</v>
      </c>
      <c r="H66">
        <f>Rekentool!$F$11</f>
        <v>2</v>
      </c>
      <c r="J66" s="6">
        <f t="shared" si="3"/>
        <v>0</v>
      </c>
      <c r="K66" s="6">
        <f t="shared" si="24"/>
        <v>0</v>
      </c>
      <c r="L66" s="6">
        <f t="shared" si="4"/>
        <v>0</v>
      </c>
      <c r="N66" s="6">
        <f>MIN(L66,Rekentool!$H$65)</f>
        <v>0</v>
      </c>
      <c r="O66" s="6">
        <f t="shared" si="5"/>
        <v>0</v>
      </c>
      <c r="P66" s="6">
        <f t="shared" si="6"/>
        <v>0</v>
      </c>
      <c r="Q66" s="6">
        <f t="shared" si="7"/>
        <v>0</v>
      </c>
      <c r="R66" s="6">
        <f t="shared" si="8"/>
        <v>0</v>
      </c>
      <c r="T66" s="6">
        <f>MIN(L66,Rekentool!$H$73)</f>
        <v>0</v>
      </c>
      <c r="U66" s="6">
        <f t="shared" si="9"/>
        <v>0</v>
      </c>
      <c r="V66" s="6">
        <f t="shared" si="10"/>
        <v>0</v>
      </c>
      <c r="W66" s="6">
        <f t="shared" si="11"/>
        <v>0</v>
      </c>
      <c r="X66" s="6">
        <f t="shared" si="12"/>
        <v>0</v>
      </c>
      <c r="AC66">
        <f t="shared" si="13"/>
        <v>0</v>
      </c>
      <c r="AE66" s="6">
        <f>MIN(AC66,Rekentool!$H$65)</f>
        <v>0</v>
      </c>
      <c r="AF66" s="6">
        <f t="shared" si="14"/>
        <v>0</v>
      </c>
      <c r="AG66" s="6">
        <f t="shared" si="15"/>
        <v>0</v>
      </c>
      <c r="AH66" s="6">
        <f t="shared" si="16"/>
        <v>0</v>
      </c>
      <c r="AI66" s="6">
        <f t="shared" si="17"/>
        <v>0</v>
      </c>
      <c r="AK66" s="6">
        <f>MIN(AC66,Rekentool!$H$73)</f>
        <v>0</v>
      </c>
      <c r="AL66" s="6">
        <f t="shared" si="18"/>
        <v>0</v>
      </c>
      <c r="AM66" s="6">
        <f t="shared" si="19"/>
        <v>0</v>
      </c>
      <c r="AN66" s="6">
        <f t="shared" si="20"/>
        <v>0</v>
      </c>
      <c r="AO66" s="6">
        <f t="shared" si="21"/>
        <v>0</v>
      </c>
    </row>
    <row r="67" spans="3:41" x14ac:dyDescent="0.25">
      <c r="C67">
        <f t="shared" si="22"/>
        <v>-38</v>
      </c>
      <c r="D67">
        <f t="shared" si="1"/>
        <v>0</v>
      </c>
      <c r="E67">
        <f>IF(D67&gt;0,Rekentool!$F$17,0)</f>
        <v>0</v>
      </c>
      <c r="F67">
        <f t="shared" si="2"/>
        <v>0</v>
      </c>
      <c r="G67">
        <f>IF(D67&gt;0,Rekentool!$F$16,0)</f>
        <v>0</v>
      </c>
      <c r="H67">
        <f>Rekentool!$F$11</f>
        <v>2</v>
      </c>
      <c r="J67" s="6">
        <f t="shared" si="3"/>
        <v>0</v>
      </c>
      <c r="K67" s="6">
        <f t="shared" si="24"/>
        <v>0</v>
      </c>
      <c r="L67" s="6">
        <f t="shared" si="4"/>
        <v>0</v>
      </c>
      <c r="N67" s="6">
        <f>MIN(L67,Rekentool!$H$65)</f>
        <v>0</v>
      </c>
      <c r="O67" s="6">
        <f t="shared" si="5"/>
        <v>0</v>
      </c>
      <c r="P67" s="6">
        <f t="shared" si="6"/>
        <v>0</v>
      </c>
      <c r="Q67" s="6">
        <f t="shared" si="7"/>
        <v>0</v>
      </c>
      <c r="R67" s="6">
        <f t="shared" si="8"/>
        <v>0</v>
      </c>
      <c r="T67" s="6">
        <f>MIN(L67,Rekentool!$H$73)</f>
        <v>0</v>
      </c>
      <c r="U67" s="6">
        <f t="shared" si="9"/>
        <v>0</v>
      </c>
      <c r="V67" s="6">
        <f t="shared" si="10"/>
        <v>0</v>
      </c>
      <c r="W67" s="6">
        <f t="shared" si="11"/>
        <v>0</v>
      </c>
      <c r="X67" s="6">
        <f t="shared" si="12"/>
        <v>0</v>
      </c>
      <c r="AC67">
        <f t="shared" si="13"/>
        <v>0</v>
      </c>
      <c r="AE67" s="6">
        <f>MIN(AC67,Rekentool!$H$65)</f>
        <v>0</v>
      </c>
      <c r="AF67" s="6">
        <f t="shared" si="14"/>
        <v>0</v>
      </c>
      <c r="AG67" s="6">
        <f t="shared" si="15"/>
        <v>0</v>
      </c>
      <c r="AH67" s="6">
        <f t="shared" si="16"/>
        <v>0</v>
      </c>
      <c r="AI67" s="6">
        <f t="shared" si="17"/>
        <v>0</v>
      </c>
      <c r="AK67" s="6">
        <f>MIN(AC67,Rekentool!$H$73)</f>
        <v>0</v>
      </c>
      <c r="AL67" s="6">
        <f t="shared" si="18"/>
        <v>0</v>
      </c>
      <c r="AM67" s="6">
        <f t="shared" si="19"/>
        <v>0</v>
      </c>
      <c r="AN67" s="6">
        <f t="shared" si="20"/>
        <v>0</v>
      </c>
      <c r="AO67" s="6">
        <f t="shared" si="21"/>
        <v>0</v>
      </c>
    </row>
    <row r="68" spans="3:41" x14ac:dyDescent="0.25">
      <c r="C68">
        <f t="shared" si="22"/>
        <v>-39</v>
      </c>
      <c r="D68">
        <f t="shared" si="1"/>
        <v>0</v>
      </c>
      <c r="E68">
        <f>IF(D68&gt;0,Rekentool!$F$17,0)</f>
        <v>0</v>
      </c>
      <c r="F68">
        <f t="shared" si="2"/>
        <v>0</v>
      </c>
      <c r="G68">
        <f>IF(D68&gt;0,Rekentool!$F$16,0)</f>
        <v>0</v>
      </c>
      <c r="H68">
        <f>Rekentool!$F$11</f>
        <v>2</v>
      </c>
      <c r="J68" s="6">
        <f t="shared" si="3"/>
        <v>0</v>
      </c>
      <c r="K68" s="6">
        <f t="shared" si="24"/>
        <v>0</v>
      </c>
      <c r="L68" s="6">
        <f t="shared" si="4"/>
        <v>0</v>
      </c>
      <c r="N68" s="6">
        <f>MIN(L68,Rekentool!$H$65)</f>
        <v>0</v>
      </c>
      <c r="O68" s="6">
        <f t="shared" si="5"/>
        <v>0</v>
      </c>
      <c r="P68" s="6">
        <f t="shared" si="6"/>
        <v>0</v>
      </c>
      <c r="Q68" s="6">
        <f t="shared" si="7"/>
        <v>0</v>
      </c>
      <c r="R68" s="6">
        <f t="shared" si="8"/>
        <v>0</v>
      </c>
      <c r="T68" s="6">
        <f>MIN(L68,Rekentool!$H$73)</f>
        <v>0</v>
      </c>
      <c r="U68" s="6">
        <f t="shared" si="9"/>
        <v>0</v>
      </c>
      <c r="V68" s="6">
        <f t="shared" si="10"/>
        <v>0</v>
      </c>
      <c r="W68" s="6">
        <f t="shared" si="11"/>
        <v>0</v>
      </c>
      <c r="X68" s="6">
        <f t="shared" si="12"/>
        <v>0</v>
      </c>
      <c r="AC68">
        <f t="shared" si="13"/>
        <v>0</v>
      </c>
      <c r="AE68" s="6">
        <f>MIN(AC68,Rekentool!$H$65)</f>
        <v>0</v>
      </c>
      <c r="AF68" s="6">
        <f t="shared" si="14"/>
        <v>0</v>
      </c>
      <c r="AG68" s="6">
        <f t="shared" si="15"/>
        <v>0</v>
      </c>
      <c r="AH68" s="6">
        <f t="shared" si="16"/>
        <v>0</v>
      </c>
      <c r="AI68" s="6">
        <f t="shared" si="17"/>
        <v>0</v>
      </c>
      <c r="AK68" s="6">
        <f>MIN(AC68,Rekentool!$H$73)</f>
        <v>0</v>
      </c>
      <c r="AL68" s="6">
        <f t="shared" si="18"/>
        <v>0</v>
      </c>
      <c r="AM68" s="6">
        <f t="shared" si="19"/>
        <v>0</v>
      </c>
      <c r="AN68" s="6">
        <f t="shared" si="20"/>
        <v>0</v>
      </c>
      <c r="AO68" s="6">
        <f t="shared" si="21"/>
        <v>0</v>
      </c>
    </row>
    <row r="69" spans="3:41" x14ac:dyDescent="0.25">
      <c r="C69">
        <f t="shared" si="22"/>
        <v>-40</v>
      </c>
      <c r="D69">
        <f t="shared" si="1"/>
        <v>0</v>
      </c>
      <c r="E69">
        <f>IF(D69&gt;0,Rekentool!$F$17,0)</f>
        <v>0</v>
      </c>
      <c r="F69">
        <f t="shared" si="2"/>
        <v>0</v>
      </c>
      <c r="G69">
        <f>IF(D69&gt;0,Rekentool!$F$16,0)</f>
        <v>0</v>
      </c>
      <c r="H69">
        <f>Rekentool!$F$11</f>
        <v>2</v>
      </c>
      <c r="J69" s="6">
        <f t="shared" si="3"/>
        <v>0</v>
      </c>
      <c r="K69" s="6">
        <f t="shared" si="24"/>
        <v>0</v>
      </c>
      <c r="L69" s="6">
        <f t="shared" si="4"/>
        <v>0</v>
      </c>
      <c r="N69" s="6">
        <f>MIN(L69,Rekentool!$H$65)</f>
        <v>0</v>
      </c>
      <c r="O69" s="6">
        <f t="shared" si="5"/>
        <v>0</v>
      </c>
      <c r="P69" s="6">
        <f t="shared" si="6"/>
        <v>0</v>
      </c>
      <c r="Q69" s="6">
        <f t="shared" si="7"/>
        <v>0</v>
      </c>
      <c r="R69" s="6">
        <f t="shared" si="8"/>
        <v>0</v>
      </c>
      <c r="T69" s="6">
        <f>MIN(L69,Rekentool!$H$73)</f>
        <v>0</v>
      </c>
      <c r="U69" s="6">
        <f t="shared" si="9"/>
        <v>0</v>
      </c>
      <c r="V69" s="6">
        <f t="shared" si="10"/>
        <v>0</v>
      </c>
      <c r="W69" s="6">
        <f t="shared" si="11"/>
        <v>0</v>
      </c>
      <c r="X69" s="6">
        <f t="shared" si="12"/>
        <v>0</v>
      </c>
      <c r="AC69">
        <f t="shared" si="13"/>
        <v>0</v>
      </c>
      <c r="AE69" s="6">
        <f>MIN(AC69,Rekentool!$H$65)</f>
        <v>0</v>
      </c>
      <c r="AF69" s="6">
        <f t="shared" si="14"/>
        <v>0</v>
      </c>
      <c r="AG69" s="6">
        <f t="shared" si="15"/>
        <v>0</v>
      </c>
      <c r="AH69" s="6">
        <f t="shared" si="16"/>
        <v>0</v>
      </c>
      <c r="AI69" s="6">
        <f t="shared" si="17"/>
        <v>0</v>
      </c>
      <c r="AK69" s="6">
        <f>MIN(AC69,Rekentool!$H$73)</f>
        <v>0</v>
      </c>
      <c r="AL69" s="6">
        <f t="shared" si="18"/>
        <v>0</v>
      </c>
      <c r="AM69" s="6">
        <f t="shared" si="19"/>
        <v>0</v>
      </c>
      <c r="AN69" s="6">
        <f t="shared" si="20"/>
        <v>0</v>
      </c>
      <c r="AO69" s="6">
        <f t="shared" si="21"/>
        <v>0</v>
      </c>
    </row>
    <row r="70" spans="3:41" x14ac:dyDescent="0.25">
      <c r="C70">
        <f t="shared" si="22"/>
        <v>-41</v>
      </c>
      <c r="D70">
        <f t="shared" si="1"/>
        <v>0</v>
      </c>
      <c r="E70">
        <f>IF(D70&gt;0,Rekentool!$F$17,0)</f>
        <v>0</v>
      </c>
      <c r="F70">
        <f t="shared" si="2"/>
        <v>0</v>
      </c>
      <c r="G70">
        <f>IF(D70&gt;0,Rekentool!$F$16,0)</f>
        <v>0</v>
      </c>
      <c r="H70">
        <f>Rekentool!$F$11</f>
        <v>2</v>
      </c>
      <c r="J70" s="6">
        <f t="shared" si="3"/>
        <v>0</v>
      </c>
      <c r="K70" s="6">
        <f t="shared" si="24"/>
        <v>0</v>
      </c>
      <c r="L70" s="6">
        <f t="shared" si="4"/>
        <v>0</v>
      </c>
      <c r="N70" s="6">
        <f>MIN(L70,Rekentool!$H$65)</f>
        <v>0</v>
      </c>
      <c r="O70" s="6">
        <f t="shared" si="5"/>
        <v>0</v>
      </c>
      <c r="P70" s="6">
        <f t="shared" si="6"/>
        <v>0</v>
      </c>
      <c r="Q70" s="6">
        <f t="shared" si="7"/>
        <v>0</v>
      </c>
      <c r="R70" s="6">
        <f t="shared" si="8"/>
        <v>0</v>
      </c>
      <c r="T70" s="6">
        <f>MIN(L70,Rekentool!$H$73)</f>
        <v>0</v>
      </c>
      <c r="U70" s="6">
        <f t="shared" si="9"/>
        <v>0</v>
      </c>
      <c r="V70" s="6">
        <f t="shared" si="10"/>
        <v>0</v>
      </c>
      <c r="W70" s="6">
        <f t="shared" si="11"/>
        <v>0</v>
      </c>
      <c r="X70" s="6">
        <f t="shared" si="12"/>
        <v>0</v>
      </c>
      <c r="AC70">
        <f t="shared" si="13"/>
        <v>0</v>
      </c>
      <c r="AE70" s="6">
        <f>MIN(AC70,Rekentool!$H$65)</f>
        <v>0</v>
      </c>
      <c r="AF70" s="6">
        <f t="shared" si="14"/>
        <v>0</v>
      </c>
      <c r="AG70" s="6">
        <f t="shared" si="15"/>
        <v>0</v>
      </c>
      <c r="AH70" s="6">
        <f t="shared" si="16"/>
        <v>0</v>
      </c>
      <c r="AI70" s="6">
        <f t="shared" si="17"/>
        <v>0</v>
      </c>
      <c r="AK70" s="6">
        <f>MIN(AC70,Rekentool!$H$73)</f>
        <v>0</v>
      </c>
      <c r="AL70" s="6">
        <f t="shared" si="18"/>
        <v>0</v>
      </c>
      <c r="AM70" s="6">
        <f t="shared" si="19"/>
        <v>0</v>
      </c>
      <c r="AN70" s="6">
        <f t="shared" si="20"/>
        <v>0</v>
      </c>
      <c r="AO70" s="6">
        <f t="shared" si="21"/>
        <v>0</v>
      </c>
    </row>
    <row r="71" spans="3:41" x14ac:dyDescent="0.25">
      <c r="C71">
        <f t="shared" si="22"/>
        <v>-42</v>
      </c>
      <c r="D71">
        <f t="shared" si="1"/>
        <v>0</v>
      </c>
      <c r="E71">
        <f>IF(D71&gt;0,Rekentool!$F$17,0)</f>
        <v>0</v>
      </c>
      <c r="F71">
        <f t="shared" si="2"/>
        <v>0</v>
      </c>
      <c r="G71">
        <f>IF(D71&gt;0,Rekentool!$F$16,0)</f>
        <v>0</v>
      </c>
      <c r="H71">
        <f>Rekentool!$F$11</f>
        <v>2</v>
      </c>
      <c r="J71" s="6">
        <f t="shared" si="3"/>
        <v>0</v>
      </c>
      <c r="K71" s="6">
        <f t="shared" si="24"/>
        <v>0</v>
      </c>
      <c r="L71" s="6">
        <f t="shared" si="4"/>
        <v>0</v>
      </c>
      <c r="N71" s="6">
        <f>MIN(L71,Rekentool!$H$65)</f>
        <v>0</v>
      </c>
      <c r="O71" s="6">
        <f t="shared" si="5"/>
        <v>0</v>
      </c>
      <c r="P71" s="6">
        <f t="shared" si="6"/>
        <v>0</v>
      </c>
      <c r="Q71" s="6">
        <f t="shared" si="7"/>
        <v>0</v>
      </c>
      <c r="R71" s="6">
        <f t="shared" si="8"/>
        <v>0</v>
      </c>
      <c r="T71" s="6">
        <f>MIN(L71,Rekentool!$H$73)</f>
        <v>0</v>
      </c>
      <c r="U71" s="6">
        <f t="shared" si="9"/>
        <v>0</v>
      </c>
      <c r="V71" s="6">
        <f t="shared" si="10"/>
        <v>0</v>
      </c>
      <c r="W71" s="6">
        <f t="shared" si="11"/>
        <v>0</v>
      </c>
      <c r="X71" s="6">
        <f t="shared" si="12"/>
        <v>0</v>
      </c>
      <c r="AC71">
        <f t="shared" si="13"/>
        <v>0</v>
      </c>
      <c r="AE71" s="6">
        <f>MIN(AC71,Rekentool!$H$65)</f>
        <v>0</v>
      </c>
      <c r="AF71" s="6">
        <f t="shared" si="14"/>
        <v>0</v>
      </c>
      <c r="AG71" s="6">
        <f t="shared" si="15"/>
        <v>0</v>
      </c>
      <c r="AH71" s="6">
        <f t="shared" si="16"/>
        <v>0</v>
      </c>
      <c r="AI71" s="6">
        <f t="shared" si="17"/>
        <v>0</v>
      </c>
      <c r="AK71" s="6">
        <f>MIN(AC71,Rekentool!$H$73)</f>
        <v>0</v>
      </c>
      <c r="AL71" s="6">
        <f t="shared" si="18"/>
        <v>0</v>
      </c>
      <c r="AM71" s="6">
        <f t="shared" si="19"/>
        <v>0</v>
      </c>
      <c r="AN71" s="6">
        <f t="shared" si="20"/>
        <v>0</v>
      </c>
      <c r="AO71" s="6">
        <f t="shared" si="21"/>
        <v>0</v>
      </c>
    </row>
    <row r="72" spans="3:41" x14ac:dyDescent="0.25">
      <c r="C72">
        <f t="shared" si="22"/>
        <v>-43</v>
      </c>
      <c r="D72">
        <f t="shared" si="1"/>
        <v>0</v>
      </c>
      <c r="E72">
        <f>IF(D72&gt;0,Rekentool!$F$17,0)</f>
        <v>0</v>
      </c>
      <c r="F72">
        <f t="shared" si="2"/>
        <v>0</v>
      </c>
      <c r="G72">
        <f>IF(D72&gt;0,Rekentool!$F$16,0)</f>
        <v>0</v>
      </c>
      <c r="H72">
        <f>Rekentool!$F$11</f>
        <v>2</v>
      </c>
      <c r="J72" s="6">
        <f t="shared" si="3"/>
        <v>0</v>
      </c>
      <c r="K72" s="6">
        <f t="shared" si="24"/>
        <v>0</v>
      </c>
      <c r="L72" s="6">
        <f t="shared" si="4"/>
        <v>0</v>
      </c>
      <c r="N72" s="6">
        <f>MIN(L72,Rekentool!$H$65)</f>
        <v>0</v>
      </c>
      <c r="O72" s="6">
        <f t="shared" si="5"/>
        <v>0</v>
      </c>
      <c r="P72" s="6">
        <f t="shared" si="6"/>
        <v>0</v>
      </c>
      <c r="Q72" s="6">
        <f t="shared" si="7"/>
        <v>0</v>
      </c>
      <c r="R72" s="6">
        <f t="shared" si="8"/>
        <v>0</v>
      </c>
      <c r="T72" s="6">
        <f>MIN(L72,Rekentool!$H$73)</f>
        <v>0</v>
      </c>
      <c r="U72" s="6">
        <f t="shared" si="9"/>
        <v>0</v>
      </c>
      <c r="V72" s="6">
        <f t="shared" si="10"/>
        <v>0</v>
      </c>
      <c r="W72" s="6">
        <f t="shared" si="11"/>
        <v>0</v>
      </c>
      <c r="X72" s="6">
        <f t="shared" si="12"/>
        <v>0</v>
      </c>
      <c r="AC72">
        <f t="shared" si="13"/>
        <v>0</v>
      </c>
      <c r="AE72" s="6">
        <f>MIN(AC72,Rekentool!$H$65)</f>
        <v>0</v>
      </c>
      <c r="AF72" s="6">
        <f t="shared" si="14"/>
        <v>0</v>
      </c>
      <c r="AG72" s="6">
        <f t="shared" si="15"/>
        <v>0</v>
      </c>
      <c r="AH72" s="6">
        <f t="shared" si="16"/>
        <v>0</v>
      </c>
      <c r="AI72" s="6">
        <f t="shared" si="17"/>
        <v>0</v>
      </c>
      <c r="AK72" s="6">
        <f>MIN(AC72,Rekentool!$H$73)</f>
        <v>0</v>
      </c>
      <c r="AL72" s="6">
        <f t="shared" si="18"/>
        <v>0</v>
      </c>
      <c r="AM72" s="6">
        <f t="shared" si="19"/>
        <v>0</v>
      </c>
      <c r="AN72" s="6">
        <f t="shared" si="20"/>
        <v>0</v>
      </c>
      <c r="AO72" s="6">
        <f t="shared" si="21"/>
        <v>0</v>
      </c>
    </row>
    <row r="73" spans="3:41" x14ac:dyDescent="0.25">
      <c r="C73">
        <f t="shared" si="22"/>
        <v>-44</v>
      </c>
      <c r="D73">
        <f t="shared" si="1"/>
        <v>0</v>
      </c>
      <c r="E73">
        <f>IF(D73&gt;0,Rekentool!$F$17,0)</f>
        <v>0</v>
      </c>
      <c r="F73">
        <f t="shared" si="2"/>
        <v>0</v>
      </c>
      <c r="G73">
        <f>IF(D73&gt;0,Rekentool!$F$16,0)</f>
        <v>0</v>
      </c>
      <c r="H73">
        <f>Rekentool!$F$11</f>
        <v>2</v>
      </c>
      <c r="J73" s="6">
        <f t="shared" si="3"/>
        <v>0</v>
      </c>
      <c r="K73" s="6">
        <f t="shared" si="24"/>
        <v>0</v>
      </c>
      <c r="L73" s="6">
        <f t="shared" si="4"/>
        <v>0</v>
      </c>
      <c r="N73" s="6">
        <f>MIN(L73,Rekentool!$H$65)</f>
        <v>0</v>
      </c>
      <c r="O73" s="6">
        <f t="shared" si="5"/>
        <v>0</v>
      </c>
      <c r="P73" s="6">
        <f t="shared" si="6"/>
        <v>0</v>
      </c>
      <c r="Q73" s="6">
        <f t="shared" si="7"/>
        <v>0</v>
      </c>
      <c r="R73" s="6">
        <f t="shared" si="8"/>
        <v>0</v>
      </c>
      <c r="T73" s="6">
        <f>MIN(L73,Rekentool!$H$73)</f>
        <v>0</v>
      </c>
      <c r="U73" s="6">
        <f t="shared" si="9"/>
        <v>0</v>
      </c>
      <c r="V73" s="6">
        <f t="shared" si="10"/>
        <v>0</v>
      </c>
      <c r="W73" s="6">
        <f t="shared" si="11"/>
        <v>0</v>
      </c>
      <c r="X73" s="6">
        <f t="shared" si="12"/>
        <v>0</v>
      </c>
      <c r="AC73">
        <f t="shared" si="13"/>
        <v>0</v>
      </c>
      <c r="AE73" s="6">
        <f>MIN(AC73,Rekentool!$H$65)</f>
        <v>0</v>
      </c>
      <c r="AF73" s="6">
        <f t="shared" si="14"/>
        <v>0</v>
      </c>
      <c r="AG73" s="6">
        <f t="shared" si="15"/>
        <v>0</v>
      </c>
      <c r="AH73" s="6">
        <f t="shared" si="16"/>
        <v>0</v>
      </c>
      <c r="AI73" s="6">
        <f t="shared" si="17"/>
        <v>0</v>
      </c>
      <c r="AK73" s="6">
        <f>MIN(AC73,Rekentool!$H$73)</f>
        <v>0</v>
      </c>
      <c r="AL73" s="6">
        <f t="shared" si="18"/>
        <v>0</v>
      </c>
      <c r="AM73" s="6">
        <f t="shared" si="19"/>
        <v>0</v>
      </c>
      <c r="AN73" s="6">
        <f t="shared" si="20"/>
        <v>0</v>
      </c>
      <c r="AO73" s="6">
        <f t="shared" si="21"/>
        <v>0</v>
      </c>
    </row>
    <row r="74" spans="3:41" x14ac:dyDescent="0.25">
      <c r="C74">
        <f t="shared" si="22"/>
        <v>-45</v>
      </c>
      <c r="D74">
        <f t="shared" ref="D74:D114" si="25">IF(C74&gt;=0,C74,0)</f>
        <v>0</v>
      </c>
      <c r="E74">
        <f>IF(D74&gt;0,Rekentool!$F$17,0)</f>
        <v>0</v>
      </c>
      <c r="F74">
        <f t="shared" ref="F74:F114" si="26">E74*D74*$F$5</f>
        <v>0</v>
      </c>
      <c r="G74">
        <f>IF(D74&gt;0,Rekentool!$F$16,0)</f>
        <v>0</v>
      </c>
      <c r="H74">
        <f>Rekentool!$F$11</f>
        <v>2</v>
      </c>
      <c r="J74" s="6">
        <f t="shared" ref="J74:J114" si="27">(F74+G74)*H74</f>
        <v>0</v>
      </c>
      <c r="K74" s="6">
        <f t="shared" si="24"/>
        <v>0</v>
      </c>
      <c r="L74" s="6">
        <f t="shared" ref="L74:L114" si="28">J74+K74</f>
        <v>0</v>
      </c>
      <c r="N74" s="6">
        <f>MIN(L74,Rekentool!$H$65)</f>
        <v>0</v>
      </c>
      <c r="O74" s="6">
        <f t="shared" ref="O74:O114" si="29">N74*$R$2</f>
        <v>0</v>
      </c>
      <c r="P74" s="6">
        <f t="shared" ref="P74:P114" si="30">L74-N74</f>
        <v>0</v>
      </c>
      <c r="Q74" s="6">
        <f t="shared" ref="Q74:Q114" si="31">P74*$X$2</f>
        <v>0</v>
      </c>
      <c r="R74" s="6">
        <f t="shared" ref="R74:R114" si="32">O74+Q74</f>
        <v>0</v>
      </c>
      <c r="T74" s="6">
        <f>MIN(L74,Rekentool!$H$73)</f>
        <v>0</v>
      </c>
      <c r="U74" s="6">
        <f t="shared" ref="U74:U114" si="33">T74*$R$2</f>
        <v>0</v>
      </c>
      <c r="V74" s="6">
        <f t="shared" ref="V74:V114" si="34">L74-T74</f>
        <v>0</v>
      </c>
      <c r="W74" s="6">
        <f t="shared" ref="W74:W114" si="35">V74*$X$2</f>
        <v>0</v>
      </c>
      <c r="X74" s="6">
        <f t="shared" ref="X74:X114" si="36">U74+W74</f>
        <v>0</v>
      </c>
      <c r="AC74">
        <f t="shared" ref="AC74:AC114" si="37">IF(C74&gt;0,$M$5,0)</f>
        <v>0</v>
      </c>
      <c r="AE74" s="6">
        <f>MIN(AC74,Rekentool!$H$65)</f>
        <v>0</v>
      </c>
      <c r="AF74" s="6">
        <f t="shared" ref="AF74:AF114" si="38">AE74*$R$2</f>
        <v>0</v>
      </c>
      <c r="AG74" s="6">
        <f t="shared" ref="AG74:AG114" si="39">AC74-AE74</f>
        <v>0</v>
      </c>
      <c r="AH74" s="6">
        <f t="shared" ref="AH74:AH115" si="40">AG74*$X$2</f>
        <v>0</v>
      </c>
      <c r="AI74" s="6">
        <f t="shared" ref="AI74:AI114" si="41">AF74+AH74</f>
        <v>0</v>
      </c>
      <c r="AK74" s="6">
        <f>MIN(AC74,Rekentool!$H$73)</f>
        <v>0</v>
      </c>
      <c r="AL74" s="6">
        <f t="shared" ref="AL74:AL114" si="42">AK74*$R$2</f>
        <v>0</v>
      </c>
      <c r="AM74" s="6">
        <f t="shared" ref="AM74:AM114" si="43">AC74-AK74</f>
        <v>0</v>
      </c>
      <c r="AN74" s="6">
        <f t="shared" ref="AN74:AN114" si="44">AM74*$X$2</f>
        <v>0</v>
      </c>
      <c r="AO74" s="6">
        <f t="shared" ref="AO74:AO114" si="45">AL74+AN74</f>
        <v>0</v>
      </c>
    </row>
    <row r="75" spans="3:41" x14ac:dyDescent="0.25">
      <c r="C75">
        <f t="shared" ref="C75:C114" si="46">C74-1</f>
        <v>-46</v>
      </c>
      <c r="D75">
        <f t="shared" si="25"/>
        <v>0</v>
      </c>
      <c r="E75">
        <f>IF(D75&gt;0,Rekentool!$F$17,0)</f>
        <v>0</v>
      </c>
      <c r="F75">
        <f t="shared" si="26"/>
        <v>0</v>
      </c>
      <c r="G75">
        <f>IF(D75&gt;0,Rekentool!$F$16,0)</f>
        <v>0</v>
      </c>
      <c r="H75">
        <f>Rekentool!$F$11</f>
        <v>2</v>
      </c>
      <c r="J75" s="6">
        <f t="shared" si="27"/>
        <v>0</v>
      </c>
      <c r="K75" s="6">
        <f t="shared" si="24"/>
        <v>0</v>
      </c>
      <c r="L75" s="6">
        <f t="shared" si="28"/>
        <v>0</v>
      </c>
      <c r="N75" s="6">
        <f>MIN(L75,Rekentool!$H$65)</f>
        <v>0</v>
      </c>
      <c r="O75" s="6">
        <f t="shared" si="29"/>
        <v>0</v>
      </c>
      <c r="P75" s="6">
        <f t="shared" si="30"/>
        <v>0</v>
      </c>
      <c r="Q75" s="6">
        <f t="shared" si="31"/>
        <v>0</v>
      </c>
      <c r="R75" s="6">
        <f t="shared" si="32"/>
        <v>0</v>
      </c>
      <c r="T75" s="6">
        <f>MIN(L75,Rekentool!$H$73)</f>
        <v>0</v>
      </c>
      <c r="U75" s="6">
        <f t="shared" si="33"/>
        <v>0</v>
      </c>
      <c r="V75" s="6">
        <f t="shared" si="34"/>
        <v>0</v>
      </c>
      <c r="W75" s="6">
        <f t="shared" si="35"/>
        <v>0</v>
      </c>
      <c r="X75" s="6">
        <f t="shared" si="36"/>
        <v>0</v>
      </c>
      <c r="AC75">
        <f t="shared" si="37"/>
        <v>0</v>
      </c>
      <c r="AE75" s="6">
        <f>MIN(AC75,Rekentool!$H$65)</f>
        <v>0</v>
      </c>
      <c r="AF75" s="6">
        <f t="shared" si="38"/>
        <v>0</v>
      </c>
      <c r="AG75" s="6">
        <f t="shared" si="39"/>
        <v>0</v>
      </c>
      <c r="AH75" s="6">
        <f t="shared" si="40"/>
        <v>0</v>
      </c>
      <c r="AI75" s="6">
        <f t="shared" si="41"/>
        <v>0</v>
      </c>
      <c r="AK75" s="6">
        <f>MIN(AC75,Rekentool!$H$73)</f>
        <v>0</v>
      </c>
      <c r="AL75" s="6">
        <f t="shared" si="42"/>
        <v>0</v>
      </c>
      <c r="AM75" s="6">
        <f t="shared" si="43"/>
        <v>0</v>
      </c>
      <c r="AN75" s="6">
        <f t="shared" si="44"/>
        <v>0</v>
      </c>
      <c r="AO75" s="6">
        <f t="shared" si="45"/>
        <v>0</v>
      </c>
    </row>
    <row r="76" spans="3:41" x14ac:dyDescent="0.25">
      <c r="C76">
        <f t="shared" si="46"/>
        <v>-47</v>
      </c>
      <c r="D76">
        <f t="shared" si="25"/>
        <v>0</v>
      </c>
      <c r="E76">
        <f>IF(D76&gt;0,Rekentool!$F$17,0)</f>
        <v>0</v>
      </c>
      <c r="F76">
        <f t="shared" si="26"/>
        <v>0</v>
      </c>
      <c r="G76">
        <f>IF(D76&gt;0,Rekentool!$F$16,0)</f>
        <v>0</v>
      </c>
      <c r="H76">
        <f>Rekentool!$F$11</f>
        <v>2</v>
      </c>
      <c r="J76" s="6">
        <f t="shared" si="27"/>
        <v>0</v>
      </c>
      <c r="K76" s="6">
        <f t="shared" si="24"/>
        <v>0</v>
      </c>
      <c r="L76" s="6">
        <f t="shared" si="28"/>
        <v>0</v>
      </c>
      <c r="N76" s="6">
        <f>MIN(L76,Rekentool!$H$65)</f>
        <v>0</v>
      </c>
      <c r="O76" s="6">
        <f t="shared" si="29"/>
        <v>0</v>
      </c>
      <c r="P76" s="6">
        <f t="shared" si="30"/>
        <v>0</v>
      </c>
      <c r="Q76" s="6">
        <f t="shared" si="31"/>
        <v>0</v>
      </c>
      <c r="R76" s="6">
        <f t="shared" si="32"/>
        <v>0</v>
      </c>
      <c r="T76" s="6">
        <f>MIN(L76,Rekentool!$H$73)</f>
        <v>0</v>
      </c>
      <c r="U76" s="6">
        <f t="shared" si="33"/>
        <v>0</v>
      </c>
      <c r="V76" s="6">
        <f t="shared" si="34"/>
        <v>0</v>
      </c>
      <c r="W76" s="6">
        <f t="shared" si="35"/>
        <v>0</v>
      </c>
      <c r="X76" s="6">
        <f t="shared" si="36"/>
        <v>0</v>
      </c>
      <c r="AC76">
        <f t="shared" si="37"/>
        <v>0</v>
      </c>
      <c r="AE76" s="6">
        <f>MIN(AC76,Rekentool!$H$65)</f>
        <v>0</v>
      </c>
      <c r="AF76" s="6">
        <f t="shared" si="38"/>
        <v>0</v>
      </c>
      <c r="AG76" s="6">
        <f t="shared" si="39"/>
        <v>0</v>
      </c>
      <c r="AH76" s="6">
        <f t="shared" si="40"/>
        <v>0</v>
      </c>
      <c r="AI76" s="6">
        <f t="shared" si="41"/>
        <v>0</v>
      </c>
      <c r="AK76" s="6">
        <f>MIN(AC76,Rekentool!$H$73)</f>
        <v>0</v>
      </c>
      <c r="AL76" s="6">
        <f t="shared" si="42"/>
        <v>0</v>
      </c>
      <c r="AM76" s="6">
        <f t="shared" si="43"/>
        <v>0</v>
      </c>
      <c r="AN76" s="6">
        <f t="shared" si="44"/>
        <v>0</v>
      </c>
      <c r="AO76" s="6">
        <f t="shared" si="45"/>
        <v>0</v>
      </c>
    </row>
    <row r="77" spans="3:41" x14ac:dyDescent="0.25">
      <c r="C77">
        <f t="shared" si="46"/>
        <v>-48</v>
      </c>
      <c r="D77">
        <f t="shared" si="25"/>
        <v>0</v>
      </c>
      <c r="E77">
        <f>IF(D77&gt;0,Rekentool!$F$17,0)</f>
        <v>0</v>
      </c>
      <c r="F77">
        <f t="shared" si="26"/>
        <v>0</v>
      </c>
      <c r="G77">
        <f>IF(D77&gt;0,Rekentool!$F$16,0)</f>
        <v>0</v>
      </c>
      <c r="H77">
        <f>Rekentool!$F$11</f>
        <v>2</v>
      </c>
      <c r="J77" s="6">
        <f t="shared" si="27"/>
        <v>0</v>
      </c>
      <c r="K77" s="6">
        <f t="shared" si="24"/>
        <v>0</v>
      </c>
      <c r="L77" s="6">
        <f t="shared" si="28"/>
        <v>0</v>
      </c>
      <c r="N77" s="6">
        <f>MIN(L77,Rekentool!$H$65)</f>
        <v>0</v>
      </c>
      <c r="O77" s="6">
        <f t="shared" si="29"/>
        <v>0</v>
      </c>
      <c r="P77" s="6">
        <f t="shared" si="30"/>
        <v>0</v>
      </c>
      <c r="Q77" s="6">
        <f t="shared" si="31"/>
        <v>0</v>
      </c>
      <c r="R77" s="6">
        <f t="shared" si="32"/>
        <v>0</v>
      </c>
      <c r="T77" s="6">
        <f>MIN(L77,Rekentool!$H$73)</f>
        <v>0</v>
      </c>
      <c r="U77" s="6">
        <f t="shared" si="33"/>
        <v>0</v>
      </c>
      <c r="V77" s="6">
        <f t="shared" si="34"/>
        <v>0</v>
      </c>
      <c r="W77" s="6">
        <f t="shared" si="35"/>
        <v>0</v>
      </c>
      <c r="X77" s="6">
        <f t="shared" si="36"/>
        <v>0</v>
      </c>
      <c r="AC77">
        <f t="shared" si="37"/>
        <v>0</v>
      </c>
      <c r="AE77" s="6">
        <f>MIN(AC77,Rekentool!$H$65)</f>
        <v>0</v>
      </c>
      <c r="AF77" s="6">
        <f t="shared" si="38"/>
        <v>0</v>
      </c>
      <c r="AG77" s="6">
        <f t="shared" si="39"/>
        <v>0</v>
      </c>
      <c r="AH77" s="6">
        <f t="shared" si="40"/>
        <v>0</v>
      </c>
      <c r="AI77" s="6">
        <f t="shared" si="41"/>
        <v>0</v>
      </c>
      <c r="AK77" s="6">
        <f>MIN(AC77,Rekentool!$H$73)</f>
        <v>0</v>
      </c>
      <c r="AL77" s="6">
        <f t="shared" si="42"/>
        <v>0</v>
      </c>
      <c r="AM77" s="6">
        <f t="shared" si="43"/>
        <v>0</v>
      </c>
      <c r="AN77" s="6">
        <f t="shared" si="44"/>
        <v>0</v>
      </c>
      <c r="AO77" s="6">
        <f t="shared" si="45"/>
        <v>0</v>
      </c>
    </row>
    <row r="78" spans="3:41" x14ac:dyDescent="0.25">
      <c r="C78">
        <f t="shared" si="46"/>
        <v>-49</v>
      </c>
      <c r="D78">
        <f t="shared" si="25"/>
        <v>0</v>
      </c>
      <c r="E78">
        <f>IF(D78&gt;0,Rekentool!$F$17,0)</f>
        <v>0</v>
      </c>
      <c r="F78">
        <f t="shared" si="26"/>
        <v>0</v>
      </c>
      <c r="G78">
        <f>IF(D78&gt;0,Rekentool!$F$16,0)</f>
        <v>0</v>
      </c>
      <c r="H78">
        <f>Rekentool!$F$11</f>
        <v>2</v>
      </c>
      <c r="J78" s="6">
        <f t="shared" si="27"/>
        <v>0</v>
      </c>
      <c r="K78" s="6">
        <f t="shared" si="24"/>
        <v>0</v>
      </c>
      <c r="L78" s="6">
        <f t="shared" si="28"/>
        <v>0</v>
      </c>
      <c r="N78" s="6">
        <f>MIN(L78,Rekentool!$H$65)</f>
        <v>0</v>
      </c>
      <c r="O78" s="6">
        <f t="shared" si="29"/>
        <v>0</v>
      </c>
      <c r="P78" s="6">
        <f t="shared" si="30"/>
        <v>0</v>
      </c>
      <c r="Q78" s="6">
        <f t="shared" si="31"/>
        <v>0</v>
      </c>
      <c r="R78" s="6">
        <f t="shared" si="32"/>
        <v>0</v>
      </c>
      <c r="T78" s="6">
        <f>MIN(L78,Rekentool!$H$73)</f>
        <v>0</v>
      </c>
      <c r="U78" s="6">
        <f t="shared" si="33"/>
        <v>0</v>
      </c>
      <c r="V78" s="6">
        <f t="shared" si="34"/>
        <v>0</v>
      </c>
      <c r="W78" s="6">
        <f t="shared" si="35"/>
        <v>0</v>
      </c>
      <c r="X78" s="6">
        <f t="shared" si="36"/>
        <v>0</v>
      </c>
      <c r="AC78">
        <f t="shared" si="37"/>
        <v>0</v>
      </c>
      <c r="AE78" s="6">
        <f>MIN(AC78,Rekentool!$H$65)</f>
        <v>0</v>
      </c>
      <c r="AF78" s="6">
        <f t="shared" si="38"/>
        <v>0</v>
      </c>
      <c r="AG78" s="6">
        <f t="shared" si="39"/>
        <v>0</v>
      </c>
      <c r="AH78" s="6">
        <f t="shared" si="40"/>
        <v>0</v>
      </c>
      <c r="AI78" s="6">
        <f t="shared" si="41"/>
        <v>0</v>
      </c>
      <c r="AK78" s="6">
        <f>MIN(AC78,Rekentool!$H$73)</f>
        <v>0</v>
      </c>
      <c r="AL78" s="6">
        <f t="shared" si="42"/>
        <v>0</v>
      </c>
      <c r="AM78" s="6">
        <f t="shared" si="43"/>
        <v>0</v>
      </c>
      <c r="AN78" s="6">
        <f t="shared" si="44"/>
        <v>0</v>
      </c>
      <c r="AO78" s="6">
        <f t="shared" si="45"/>
        <v>0</v>
      </c>
    </row>
    <row r="79" spans="3:41" x14ac:dyDescent="0.25">
      <c r="C79">
        <f t="shared" si="46"/>
        <v>-50</v>
      </c>
      <c r="D79">
        <f t="shared" si="25"/>
        <v>0</v>
      </c>
      <c r="E79">
        <f>IF(D79&gt;0,Rekentool!$F$17,0)</f>
        <v>0</v>
      </c>
      <c r="F79">
        <f t="shared" si="26"/>
        <v>0</v>
      </c>
      <c r="G79">
        <f>IF(D79&gt;0,Rekentool!$F$16,0)</f>
        <v>0</v>
      </c>
      <c r="H79">
        <f>Rekentool!$F$11</f>
        <v>2</v>
      </c>
      <c r="J79" s="6">
        <f t="shared" si="27"/>
        <v>0</v>
      </c>
      <c r="K79" s="6">
        <f t="shared" si="24"/>
        <v>0</v>
      </c>
      <c r="L79" s="6">
        <f t="shared" si="28"/>
        <v>0</v>
      </c>
      <c r="N79" s="6">
        <f>MIN(L79,Rekentool!$H$65)</f>
        <v>0</v>
      </c>
      <c r="O79" s="6">
        <f t="shared" si="29"/>
        <v>0</v>
      </c>
      <c r="P79" s="6">
        <f t="shared" si="30"/>
        <v>0</v>
      </c>
      <c r="Q79" s="6">
        <f t="shared" si="31"/>
        <v>0</v>
      </c>
      <c r="R79" s="6">
        <f t="shared" si="32"/>
        <v>0</v>
      </c>
      <c r="T79" s="6">
        <f>MIN(L79,Rekentool!$H$73)</f>
        <v>0</v>
      </c>
      <c r="U79" s="6">
        <f t="shared" si="33"/>
        <v>0</v>
      </c>
      <c r="V79" s="6">
        <f t="shared" si="34"/>
        <v>0</v>
      </c>
      <c r="W79" s="6">
        <f t="shared" si="35"/>
        <v>0</v>
      </c>
      <c r="X79" s="6">
        <f t="shared" si="36"/>
        <v>0</v>
      </c>
      <c r="AC79">
        <f t="shared" si="37"/>
        <v>0</v>
      </c>
      <c r="AE79" s="6">
        <f>MIN(AC79,Rekentool!$H$65)</f>
        <v>0</v>
      </c>
      <c r="AF79" s="6">
        <f t="shared" si="38"/>
        <v>0</v>
      </c>
      <c r="AG79" s="6">
        <f t="shared" si="39"/>
        <v>0</v>
      </c>
      <c r="AH79" s="6">
        <f t="shared" si="40"/>
        <v>0</v>
      </c>
      <c r="AI79" s="6">
        <f t="shared" si="41"/>
        <v>0</v>
      </c>
      <c r="AK79" s="6">
        <f>MIN(AC79,Rekentool!$H$73)</f>
        <v>0</v>
      </c>
      <c r="AL79" s="6">
        <f t="shared" si="42"/>
        <v>0</v>
      </c>
      <c r="AM79" s="6">
        <f t="shared" si="43"/>
        <v>0</v>
      </c>
      <c r="AN79" s="6">
        <f t="shared" si="44"/>
        <v>0</v>
      </c>
      <c r="AO79" s="6">
        <f t="shared" si="45"/>
        <v>0</v>
      </c>
    </row>
    <row r="80" spans="3:41" x14ac:dyDescent="0.25">
      <c r="C80">
        <f t="shared" si="46"/>
        <v>-51</v>
      </c>
      <c r="D80">
        <f t="shared" si="25"/>
        <v>0</v>
      </c>
      <c r="E80">
        <f>IF(D80&gt;0,Rekentool!$F$17,0)</f>
        <v>0</v>
      </c>
      <c r="F80">
        <f t="shared" si="26"/>
        <v>0</v>
      </c>
      <c r="G80">
        <f>IF(D80&gt;0,Rekentool!$F$16,0)</f>
        <v>0</v>
      </c>
      <c r="H80">
        <f>Rekentool!$F$11</f>
        <v>2</v>
      </c>
      <c r="J80" s="6">
        <f t="shared" si="27"/>
        <v>0</v>
      </c>
      <c r="K80" s="6">
        <f t="shared" si="24"/>
        <v>0</v>
      </c>
      <c r="L80" s="6">
        <f t="shared" si="28"/>
        <v>0</v>
      </c>
      <c r="N80" s="6">
        <f>MIN(L80,Rekentool!$H$65)</f>
        <v>0</v>
      </c>
      <c r="O80" s="6">
        <f t="shared" si="29"/>
        <v>0</v>
      </c>
      <c r="P80" s="6">
        <f t="shared" si="30"/>
        <v>0</v>
      </c>
      <c r="Q80" s="6">
        <f t="shared" si="31"/>
        <v>0</v>
      </c>
      <c r="R80" s="6">
        <f t="shared" si="32"/>
        <v>0</v>
      </c>
      <c r="T80" s="6">
        <f>MIN(L80,Rekentool!$H$73)</f>
        <v>0</v>
      </c>
      <c r="U80" s="6">
        <f t="shared" si="33"/>
        <v>0</v>
      </c>
      <c r="V80" s="6">
        <f t="shared" si="34"/>
        <v>0</v>
      </c>
      <c r="W80" s="6">
        <f t="shared" si="35"/>
        <v>0</v>
      </c>
      <c r="X80" s="6">
        <f t="shared" si="36"/>
        <v>0</v>
      </c>
      <c r="AC80">
        <f t="shared" si="37"/>
        <v>0</v>
      </c>
      <c r="AE80" s="6">
        <f>MIN(AC80,Rekentool!$H$65)</f>
        <v>0</v>
      </c>
      <c r="AF80" s="6">
        <f t="shared" si="38"/>
        <v>0</v>
      </c>
      <c r="AG80" s="6">
        <f t="shared" si="39"/>
        <v>0</v>
      </c>
      <c r="AH80" s="6">
        <f t="shared" si="40"/>
        <v>0</v>
      </c>
      <c r="AI80" s="6">
        <f t="shared" si="41"/>
        <v>0</v>
      </c>
      <c r="AK80" s="6">
        <f>MIN(AC80,Rekentool!$H$73)</f>
        <v>0</v>
      </c>
      <c r="AL80" s="6">
        <f t="shared" si="42"/>
        <v>0</v>
      </c>
      <c r="AM80" s="6">
        <f t="shared" si="43"/>
        <v>0</v>
      </c>
      <c r="AN80" s="6">
        <f t="shared" si="44"/>
        <v>0</v>
      </c>
      <c r="AO80" s="6">
        <f t="shared" si="45"/>
        <v>0</v>
      </c>
    </row>
    <row r="81" spans="3:41" x14ac:dyDescent="0.25">
      <c r="C81">
        <f t="shared" si="46"/>
        <v>-52</v>
      </c>
      <c r="D81">
        <f t="shared" si="25"/>
        <v>0</v>
      </c>
      <c r="E81">
        <f>IF(D81&gt;0,Rekentool!$F$17,0)</f>
        <v>0</v>
      </c>
      <c r="F81">
        <f t="shared" si="26"/>
        <v>0</v>
      </c>
      <c r="G81">
        <f>IF(D81&gt;0,Rekentool!$F$16,0)</f>
        <v>0</v>
      </c>
      <c r="H81">
        <f>Rekentool!$F$11</f>
        <v>2</v>
      </c>
      <c r="J81" s="6">
        <f t="shared" si="27"/>
        <v>0</v>
      </c>
      <c r="K81" s="6">
        <f t="shared" si="24"/>
        <v>0</v>
      </c>
      <c r="L81" s="6">
        <f t="shared" si="28"/>
        <v>0</v>
      </c>
      <c r="N81" s="6">
        <f>MIN(L81,Rekentool!$H$65)</f>
        <v>0</v>
      </c>
      <c r="O81" s="6">
        <f t="shared" si="29"/>
        <v>0</v>
      </c>
      <c r="P81" s="6">
        <f t="shared" si="30"/>
        <v>0</v>
      </c>
      <c r="Q81" s="6">
        <f t="shared" si="31"/>
        <v>0</v>
      </c>
      <c r="R81" s="6">
        <f t="shared" si="32"/>
        <v>0</v>
      </c>
      <c r="T81" s="6">
        <f>MIN(L81,Rekentool!$H$73)</f>
        <v>0</v>
      </c>
      <c r="U81" s="6">
        <f t="shared" si="33"/>
        <v>0</v>
      </c>
      <c r="V81" s="6">
        <f t="shared" si="34"/>
        <v>0</v>
      </c>
      <c r="W81" s="6">
        <f t="shared" si="35"/>
        <v>0</v>
      </c>
      <c r="X81" s="6">
        <f t="shared" si="36"/>
        <v>0</v>
      </c>
      <c r="AC81">
        <f t="shared" si="37"/>
        <v>0</v>
      </c>
      <c r="AE81" s="6">
        <f>MIN(AC81,Rekentool!$H$65)</f>
        <v>0</v>
      </c>
      <c r="AF81" s="6">
        <f t="shared" si="38"/>
        <v>0</v>
      </c>
      <c r="AG81" s="6">
        <f t="shared" si="39"/>
        <v>0</v>
      </c>
      <c r="AH81" s="6">
        <f t="shared" si="40"/>
        <v>0</v>
      </c>
      <c r="AI81" s="6">
        <f t="shared" si="41"/>
        <v>0</v>
      </c>
      <c r="AK81" s="6">
        <f>MIN(AC81,Rekentool!$H$73)</f>
        <v>0</v>
      </c>
      <c r="AL81" s="6">
        <f t="shared" si="42"/>
        <v>0</v>
      </c>
      <c r="AM81" s="6">
        <f t="shared" si="43"/>
        <v>0</v>
      </c>
      <c r="AN81" s="6">
        <f t="shared" si="44"/>
        <v>0</v>
      </c>
      <c r="AO81" s="6">
        <f t="shared" si="45"/>
        <v>0</v>
      </c>
    </row>
    <row r="82" spans="3:41" x14ac:dyDescent="0.25">
      <c r="C82">
        <f t="shared" si="46"/>
        <v>-53</v>
      </c>
      <c r="D82">
        <f t="shared" si="25"/>
        <v>0</v>
      </c>
      <c r="E82">
        <f>IF(D82&gt;0,Rekentool!$F$17,0)</f>
        <v>0</v>
      </c>
      <c r="F82">
        <f t="shared" si="26"/>
        <v>0</v>
      </c>
      <c r="G82">
        <f>IF(D82&gt;0,Rekentool!$F$16,0)</f>
        <v>0</v>
      </c>
      <c r="H82">
        <f>Rekentool!$F$11</f>
        <v>2</v>
      </c>
      <c r="J82" s="6">
        <f t="shared" si="27"/>
        <v>0</v>
      </c>
      <c r="K82" s="6">
        <f t="shared" si="24"/>
        <v>0</v>
      </c>
      <c r="L82" s="6">
        <f t="shared" si="28"/>
        <v>0</v>
      </c>
      <c r="N82" s="6">
        <f>MIN(L82,Rekentool!$H$65)</f>
        <v>0</v>
      </c>
      <c r="O82" s="6">
        <f t="shared" si="29"/>
        <v>0</v>
      </c>
      <c r="P82" s="6">
        <f t="shared" si="30"/>
        <v>0</v>
      </c>
      <c r="Q82" s="6">
        <f t="shared" si="31"/>
        <v>0</v>
      </c>
      <c r="R82" s="6">
        <f t="shared" si="32"/>
        <v>0</v>
      </c>
      <c r="T82" s="6">
        <f>MIN(L82,Rekentool!$H$73)</f>
        <v>0</v>
      </c>
      <c r="U82" s="6">
        <f t="shared" si="33"/>
        <v>0</v>
      </c>
      <c r="V82" s="6">
        <f t="shared" si="34"/>
        <v>0</v>
      </c>
      <c r="W82" s="6">
        <f t="shared" si="35"/>
        <v>0</v>
      </c>
      <c r="X82" s="6">
        <f t="shared" si="36"/>
        <v>0</v>
      </c>
      <c r="AC82">
        <f t="shared" si="37"/>
        <v>0</v>
      </c>
      <c r="AE82" s="6">
        <f>MIN(AC82,Rekentool!$H$65)</f>
        <v>0</v>
      </c>
      <c r="AF82" s="6">
        <f t="shared" si="38"/>
        <v>0</v>
      </c>
      <c r="AG82" s="6">
        <f t="shared" si="39"/>
        <v>0</v>
      </c>
      <c r="AH82" s="6">
        <f t="shared" si="40"/>
        <v>0</v>
      </c>
      <c r="AI82" s="6">
        <f t="shared" si="41"/>
        <v>0</v>
      </c>
      <c r="AK82" s="6">
        <f>MIN(AC82,Rekentool!$H$73)</f>
        <v>0</v>
      </c>
      <c r="AL82" s="6">
        <f t="shared" si="42"/>
        <v>0</v>
      </c>
      <c r="AM82" s="6">
        <f t="shared" si="43"/>
        <v>0</v>
      </c>
      <c r="AN82" s="6">
        <f t="shared" si="44"/>
        <v>0</v>
      </c>
      <c r="AO82" s="6">
        <f t="shared" si="45"/>
        <v>0</v>
      </c>
    </row>
    <row r="83" spans="3:41" x14ac:dyDescent="0.25">
      <c r="C83">
        <f t="shared" si="46"/>
        <v>-54</v>
      </c>
      <c r="D83">
        <f t="shared" si="25"/>
        <v>0</v>
      </c>
      <c r="E83">
        <f>IF(D83&gt;0,Rekentool!$F$17,0)</f>
        <v>0</v>
      </c>
      <c r="F83">
        <f t="shared" si="26"/>
        <v>0</v>
      </c>
      <c r="G83">
        <f>IF(D83&gt;0,Rekentool!$F$16,0)</f>
        <v>0</v>
      </c>
      <c r="H83">
        <f>Rekentool!$F$11</f>
        <v>2</v>
      </c>
      <c r="J83" s="6">
        <f t="shared" si="27"/>
        <v>0</v>
      </c>
      <c r="K83" s="6">
        <f t="shared" si="24"/>
        <v>0</v>
      </c>
      <c r="L83" s="6">
        <f t="shared" si="28"/>
        <v>0</v>
      </c>
      <c r="N83" s="6">
        <f>MIN(L83,Rekentool!$H$65)</f>
        <v>0</v>
      </c>
      <c r="O83" s="6">
        <f t="shared" si="29"/>
        <v>0</v>
      </c>
      <c r="P83" s="6">
        <f t="shared" si="30"/>
        <v>0</v>
      </c>
      <c r="Q83" s="6">
        <f t="shared" si="31"/>
        <v>0</v>
      </c>
      <c r="R83" s="6">
        <f t="shared" si="32"/>
        <v>0</v>
      </c>
      <c r="T83" s="6">
        <f>MIN(L83,Rekentool!$H$73)</f>
        <v>0</v>
      </c>
      <c r="U83" s="6">
        <f t="shared" si="33"/>
        <v>0</v>
      </c>
      <c r="V83" s="6">
        <f t="shared" si="34"/>
        <v>0</v>
      </c>
      <c r="W83" s="6">
        <f t="shared" si="35"/>
        <v>0</v>
      </c>
      <c r="X83" s="6">
        <f t="shared" si="36"/>
        <v>0</v>
      </c>
      <c r="AC83">
        <f t="shared" si="37"/>
        <v>0</v>
      </c>
      <c r="AE83" s="6">
        <f>MIN(AC83,Rekentool!$H$65)</f>
        <v>0</v>
      </c>
      <c r="AF83" s="6">
        <f t="shared" si="38"/>
        <v>0</v>
      </c>
      <c r="AG83" s="6">
        <f t="shared" si="39"/>
        <v>0</v>
      </c>
      <c r="AH83" s="6">
        <f t="shared" si="40"/>
        <v>0</v>
      </c>
      <c r="AI83" s="6">
        <f t="shared" si="41"/>
        <v>0</v>
      </c>
      <c r="AK83" s="6">
        <f>MIN(AC83,Rekentool!$H$73)</f>
        <v>0</v>
      </c>
      <c r="AL83" s="6">
        <f t="shared" si="42"/>
        <v>0</v>
      </c>
      <c r="AM83" s="6">
        <f t="shared" si="43"/>
        <v>0</v>
      </c>
      <c r="AN83" s="6">
        <f t="shared" si="44"/>
        <v>0</v>
      </c>
      <c r="AO83" s="6">
        <f t="shared" si="45"/>
        <v>0</v>
      </c>
    </row>
    <row r="84" spans="3:41" x14ac:dyDescent="0.25">
      <c r="C84">
        <f t="shared" si="46"/>
        <v>-55</v>
      </c>
      <c r="D84">
        <f t="shared" si="25"/>
        <v>0</v>
      </c>
      <c r="E84">
        <f>IF(D84&gt;0,Rekentool!$F$17,0)</f>
        <v>0</v>
      </c>
      <c r="F84">
        <f t="shared" si="26"/>
        <v>0</v>
      </c>
      <c r="G84">
        <f>IF(D84&gt;0,Rekentool!$F$16,0)</f>
        <v>0</v>
      </c>
      <c r="H84">
        <f>Rekentool!$F$11</f>
        <v>2</v>
      </c>
      <c r="J84" s="6">
        <f t="shared" si="27"/>
        <v>0</v>
      </c>
      <c r="K84" s="6">
        <f t="shared" si="24"/>
        <v>0</v>
      </c>
      <c r="L84" s="6">
        <f t="shared" si="28"/>
        <v>0</v>
      </c>
      <c r="N84" s="6">
        <f>MIN(L84,Rekentool!$H$65)</f>
        <v>0</v>
      </c>
      <c r="O84" s="6">
        <f t="shared" si="29"/>
        <v>0</v>
      </c>
      <c r="P84" s="6">
        <f t="shared" si="30"/>
        <v>0</v>
      </c>
      <c r="Q84" s="6">
        <f t="shared" si="31"/>
        <v>0</v>
      </c>
      <c r="R84" s="6">
        <f t="shared" si="32"/>
        <v>0</v>
      </c>
      <c r="T84" s="6">
        <f>MIN(L84,Rekentool!$H$73)</f>
        <v>0</v>
      </c>
      <c r="U84" s="6">
        <f t="shared" si="33"/>
        <v>0</v>
      </c>
      <c r="V84" s="6">
        <f t="shared" si="34"/>
        <v>0</v>
      </c>
      <c r="W84" s="6">
        <f t="shared" si="35"/>
        <v>0</v>
      </c>
      <c r="X84" s="6">
        <f t="shared" si="36"/>
        <v>0</v>
      </c>
      <c r="AC84">
        <f t="shared" si="37"/>
        <v>0</v>
      </c>
      <c r="AE84" s="6">
        <f>MIN(AC84,Rekentool!$H$65)</f>
        <v>0</v>
      </c>
      <c r="AF84" s="6">
        <f t="shared" si="38"/>
        <v>0</v>
      </c>
      <c r="AG84" s="6">
        <f t="shared" si="39"/>
        <v>0</v>
      </c>
      <c r="AH84" s="6">
        <f t="shared" si="40"/>
        <v>0</v>
      </c>
      <c r="AI84" s="6">
        <f t="shared" si="41"/>
        <v>0</v>
      </c>
      <c r="AK84" s="6">
        <f>MIN(AC84,Rekentool!$H$73)</f>
        <v>0</v>
      </c>
      <c r="AL84" s="6">
        <f t="shared" si="42"/>
        <v>0</v>
      </c>
      <c r="AM84" s="6">
        <f t="shared" si="43"/>
        <v>0</v>
      </c>
      <c r="AN84" s="6">
        <f t="shared" si="44"/>
        <v>0</v>
      </c>
      <c r="AO84" s="6">
        <f t="shared" si="45"/>
        <v>0</v>
      </c>
    </row>
    <row r="85" spans="3:41" x14ac:dyDescent="0.25">
      <c r="C85">
        <f t="shared" si="46"/>
        <v>-56</v>
      </c>
      <c r="D85">
        <f t="shared" si="25"/>
        <v>0</v>
      </c>
      <c r="E85">
        <f>IF(D85&gt;0,Rekentool!$F$17,0)</f>
        <v>0</v>
      </c>
      <c r="F85">
        <f t="shared" si="26"/>
        <v>0</v>
      </c>
      <c r="G85">
        <f>IF(D85&gt;0,Rekentool!$F$16,0)</f>
        <v>0</v>
      </c>
      <c r="H85">
        <f>Rekentool!$F$11</f>
        <v>2</v>
      </c>
      <c r="J85" s="6">
        <f t="shared" si="27"/>
        <v>0</v>
      </c>
      <c r="K85" s="6">
        <f t="shared" si="24"/>
        <v>0</v>
      </c>
      <c r="L85" s="6">
        <f t="shared" si="28"/>
        <v>0</v>
      </c>
      <c r="N85" s="6">
        <f>MIN(L85,Rekentool!$H$65)</f>
        <v>0</v>
      </c>
      <c r="O85" s="6">
        <f t="shared" si="29"/>
        <v>0</v>
      </c>
      <c r="P85" s="6">
        <f t="shared" si="30"/>
        <v>0</v>
      </c>
      <c r="Q85" s="6">
        <f t="shared" si="31"/>
        <v>0</v>
      </c>
      <c r="R85" s="6">
        <f t="shared" si="32"/>
        <v>0</v>
      </c>
      <c r="T85" s="6">
        <f>MIN(L85,Rekentool!$H$73)</f>
        <v>0</v>
      </c>
      <c r="U85" s="6">
        <f t="shared" si="33"/>
        <v>0</v>
      </c>
      <c r="V85" s="6">
        <f t="shared" si="34"/>
        <v>0</v>
      </c>
      <c r="W85" s="6">
        <f t="shared" si="35"/>
        <v>0</v>
      </c>
      <c r="X85" s="6">
        <f t="shared" si="36"/>
        <v>0</v>
      </c>
      <c r="AC85">
        <f t="shared" si="37"/>
        <v>0</v>
      </c>
      <c r="AE85" s="6">
        <f>MIN(AC85,Rekentool!$H$65)</f>
        <v>0</v>
      </c>
      <c r="AF85" s="6">
        <f t="shared" si="38"/>
        <v>0</v>
      </c>
      <c r="AG85" s="6">
        <f t="shared" si="39"/>
        <v>0</v>
      </c>
      <c r="AH85" s="6">
        <f t="shared" si="40"/>
        <v>0</v>
      </c>
      <c r="AI85" s="6">
        <f t="shared" si="41"/>
        <v>0</v>
      </c>
      <c r="AK85" s="6">
        <f>MIN(AC85,Rekentool!$H$73)</f>
        <v>0</v>
      </c>
      <c r="AL85" s="6">
        <f t="shared" si="42"/>
        <v>0</v>
      </c>
      <c r="AM85" s="6">
        <f t="shared" si="43"/>
        <v>0</v>
      </c>
      <c r="AN85" s="6">
        <f t="shared" si="44"/>
        <v>0</v>
      </c>
      <c r="AO85" s="6">
        <f t="shared" si="45"/>
        <v>0</v>
      </c>
    </row>
    <row r="86" spans="3:41" x14ac:dyDescent="0.25">
      <c r="C86">
        <f t="shared" si="46"/>
        <v>-57</v>
      </c>
      <c r="D86">
        <f t="shared" si="25"/>
        <v>0</v>
      </c>
      <c r="E86">
        <f>IF(D86&gt;0,Rekentool!$F$17,0)</f>
        <v>0</v>
      </c>
      <c r="F86">
        <f t="shared" si="26"/>
        <v>0</v>
      </c>
      <c r="G86">
        <f>IF(D86&gt;0,Rekentool!$F$16,0)</f>
        <v>0</v>
      </c>
      <c r="H86">
        <f>Rekentool!$F$11</f>
        <v>2</v>
      </c>
      <c r="J86" s="6">
        <f t="shared" si="27"/>
        <v>0</v>
      </c>
      <c r="K86" s="6">
        <f t="shared" si="24"/>
        <v>0</v>
      </c>
      <c r="L86" s="6">
        <f t="shared" si="28"/>
        <v>0</v>
      </c>
      <c r="N86" s="6">
        <f>MIN(L86,Rekentool!$H$65)</f>
        <v>0</v>
      </c>
      <c r="O86" s="6">
        <f t="shared" si="29"/>
        <v>0</v>
      </c>
      <c r="P86" s="6">
        <f t="shared" si="30"/>
        <v>0</v>
      </c>
      <c r="Q86" s="6">
        <f t="shared" si="31"/>
        <v>0</v>
      </c>
      <c r="R86" s="6">
        <f t="shared" si="32"/>
        <v>0</v>
      </c>
      <c r="T86" s="6">
        <f>MIN(L86,Rekentool!$H$73)</f>
        <v>0</v>
      </c>
      <c r="U86" s="6">
        <f t="shared" si="33"/>
        <v>0</v>
      </c>
      <c r="V86" s="6">
        <f t="shared" si="34"/>
        <v>0</v>
      </c>
      <c r="W86" s="6">
        <f t="shared" si="35"/>
        <v>0</v>
      </c>
      <c r="X86" s="6">
        <f t="shared" si="36"/>
        <v>0</v>
      </c>
      <c r="AC86">
        <f t="shared" si="37"/>
        <v>0</v>
      </c>
      <c r="AE86" s="6">
        <f>MIN(AC86,Rekentool!$H$65)</f>
        <v>0</v>
      </c>
      <c r="AF86" s="6">
        <f t="shared" si="38"/>
        <v>0</v>
      </c>
      <c r="AG86" s="6">
        <f t="shared" si="39"/>
        <v>0</v>
      </c>
      <c r="AH86" s="6">
        <f t="shared" si="40"/>
        <v>0</v>
      </c>
      <c r="AI86" s="6">
        <f t="shared" si="41"/>
        <v>0</v>
      </c>
      <c r="AK86" s="6">
        <f>MIN(AC86,Rekentool!$H$73)</f>
        <v>0</v>
      </c>
      <c r="AL86" s="6">
        <f t="shared" si="42"/>
        <v>0</v>
      </c>
      <c r="AM86" s="6">
        <f t="shared" si="43"/>
        <v>0</v>
      </c>
      <c r="AN86" s="6">
        <f t="shared" si="44"/>
        <v>0</v>
      </c>
      <c r="AO86" s="6">
        <f t="shared" si="45"/>
        <v>0</v>
      </c>
    </row>
    <row r="87" spans="3:41" x14ac:dyDescent="0.25">
      <c r="C87">
        <f t="shared" si="46"/>
        <v>-58</v>
      </c>
      <c r="D87">
        <f t="shared" si="25"/>
        <v>0</v>
      </c>
      <c r="E87">
        <f>IF(D87&gt;0,Rekentool!$F$17,0)</f>
        <v>0</v>
      </c>
      <c r="F87">
        <f t="shared" si="26"/>
        <v>0</v>
      </c>
      <c r="G87">
        <f>IF(D87&gt;0,Rekentool!$F$16,0)</f>
        <v>0</v>
      </c>
      <c r="H87">
        <f>Rekentool!$F$11</f>
        <v>2</v>
      </c>
      <c r="J87" s="6">
        <f t="shared" si="27"/>
        <v>0</v>
      </c>
      <c r="K87" s="6">
        <f t="shared" si="24"/>
        <v>0</v>
      </c>
      <c r="L87" s="6">
        <f t="shared" si="28"/>
        <v>0</v>
      </c>
      <c r="N87" s="6">
        <f>MIN(L87,Rekentool!$H$65)</f>
        <v>0</v>
      </c>
      <c r="O87" s="6">
        <f t="shared" si="29"/>
        <v>0</v>
      </c>
      <c r="P87" s="6">
        <f t="shared" si="30"/>
        <v>0</v>
      </c>
      <c r="Q87" s="6">
        <f t="shared" si="31"/>
        <v>0</v>
      </c>
      <c r="R87" s="6">
        <f t="shared" si="32"/>
        <v>0</v>
      </c>
      <c r="T87" s="6">
        <f>MIN(L87,Rekentool!$H$73)</f>
        <v>0</v>
      </c>
      <c r="U87" s="6">
        <f t="shared" si="33"/>
        <v>0</v>
      </c>
      <c r="V87" s="6">
        <f t="shared" si="34"/>
        <v>0</v>
      </c>
      <c r="W87" s="6">
        <f t="shared" si="35"/>
        <v>0</v>
      </c>
      <c r="X87" s="6">
        <f t="shared" si="36"/>
        <v>0</v>
      </c>
      <c r="AC87">
        <f t="shared" si="37"/>
        <v>0</v>
      </c>
      <c r="AE87" s="6">
        <f>MIN(AC87,Rekentool!$H$65)</f>
        <v>0</v>
      </c>
      <c r="AF87" s="6">
        <f t="shared" si="38"/>
        <v>0</v>
      </c>
      <c r="AG87" s="6">
        <f t="shared" si="39"/>
        <v>0</v>
      </c>
      <c r="AH87" s="6">
        <f t="shared" si="40"/>
        <v>0</v>
      </c>
      <c r="AI87" s="6">
        <f t="shared" si="41"/>
        <v>0</v>
      </c>
      <c r="AK87" s="6">
        <f>MIN(AC87,Rekentool!$H$73)</f>
        <v>0</v>
      </c>
      <c r="AL87" s="6">
        <f t="shared" si="42"/>
        <v>0</v>
      </c>
      <c r="AM87" s="6">
        <f t="shared" si="43"/>
        <v>0</v>
      </c>
      <c r="AN87" s="6">
        <f t="shared" si="44"/>
        <v>0</v>
      </c>
      <c r="AO87" s="6">
        <f t="shared" si="45"/>
        <v>0</v>
      </c>
    </row>
    <row r="88" spans="3:41" x14ac:dyDescent="0.25">
      <c r="C88">
        <f t="shared" si="46"/>
        <v>-59</v>
      </c>
      <c r="D88">
        <f t="shared" si="25"/>
        <v>0</v>
      </c>
      <c r="E88">
        <f>IF(D88&gt;0,Rekentool!$F$17,0)</f>
        <v>0</v>
      </c>
      <c r="F88">
        <f t="shared" si="26"/>
        <v>0</v>
      </c>
      <c r="G88">
        <f>IF(D88&gt;0,Rekentool!$F$16,0)</f>
        <v>0</v>
      </c>
      <c r="H88">
        <f>Rekentool!$F$11</f>
        <v>2</v>
      </c>
      <c r="J88" s="6">
        <f t="shared" si="27"/>
        <v>0</v>
      </c>
      <c r="K88" s="6">
        <f t="shared" si="24"/>
        <v>0</v>
      </c>
      <c r="L88" s="6">
        <f t="shared" si="28"/>
        <v>0</v>
      </c>
      <c r="N88" s="6">
        <f>MIN(L88,Rekentool!$H$65)</f>
        <v>0</v>
      </c>
      <c r="O88" s="6">
        <f t="shared" si="29"/>
        <v>0</v>
      </c>
      <c r="P88" s="6">
        <f t="shared" si="30"/>
        <v>0</v>
      </c>
      <c r="Q88" s="6">
        <f t="shared" si="31"/>
        <v>0</v>
      </c>
      <c r="R88" s="6">
        <f t="shared" si="32"/>
        <v>0</v>
      </c>
      <c r="T88" s="6">
        <f>MIN(L88,Rekentool!$H$73)</f>
        <v>0</v>
      </c>
      <c r="U88" s="6">
        <f t="shared" si="33"/>
        <v>0</v>
      </c>
      <c r="V88" s="6">
        <f t="shared" si="34"/>
        <v>0</v>
      </c>
      <c r="W88" s="6">
        <f t="shared" si="35"/>
        <v>0</v>
      </c>
      <c r="X88" s="6">
        <f t="shared" si="36"/>
        <v>0</v>
      </c>
      <c r="AC88">
        <f t="shared" si="37"/>
        <v>0</v>
      </c>
      <c r="AE88" s="6">
        <f>MIN(AC88,Rekentool!$H$65)</f>
        <v>0</v>
      </c>
      <c r="AF88" s="6">
        <f t="shared" si="38"/>
        <v>0</v>
      </c>
      <c r="AG88" s="6">
        <f t="shared" si="39"/>
        <v>0</v>
      </c>
      <c r="AH88" s="6">
        <f t="shared" si="40"/>
        <v>0</v>
      </c>
      <c r="AI88" s="6">
        <f t="shared" si="41"/>
        <v>0</v>
      </c>
      <c r="AK88" s="6">
        <f>MIN(AC88,Rekentool!$H$73)</f>
        <v>0</v>
      </c>
      <c r="AL88" s="6">
        <f t="shared" si="42"/>
        <v>0</v>
      </c>
      <c r="AM88" s="6">
        <f t="shared" si="43"/>
        <v>0</v>
      </c>
      <c r="AN88" s="6">
        <f t="shared" si="44"/>
        <v>0</v>
      </c>
      <c r="AO88" s="6">
        <f t="shared" si="45"/>
        <v>0</v>
      </c>
    </row>
    <row r="89" spans="3:41" x14ac:dyDescent="0.25">
      <c r="C89">
        <f t="shared" si="46"/>
        <v>-60</v>
      </c>
      <c r="D89">
        <f t="shared" si="25"/>
        <v>0</v>
      </c>
      <c r="E89">
        <f>IF(D89&gt;0,Rekentool!$F$17,0)</f>
        <v>0</v>
      </c>
      <c r="F89">
        <f t="shared" si="26"/>
        <v>0</v>
      </c>
      <c r="G89">
        <f>IF(D89&gt;0,Rekentool!$F$16,0)</f>
        <v>0</v>
      </c>
      <c r="H89">
        <f>Rekentool!$F$11</f>
        <v>2</v>
      </c>
      <c r="J89" s="6">
        <f t="shared" si="27"/>
        <v>0</v>
      </c>
      <c r="K89" s="6">
        <f t="shared" si="24"/>
        <v>0</v>
      </c>
      <c r="L89" s="6">
        <f t="shared" si="28"/>
        <v>0</v>
      </c>
      <c r="N89" s="6">
        <f>MIN(L89,Rekentool!$H$65)</f>
        <v>0</v>
      </c>
      <c r="O89" s="6">
        <f t="shared" si="29"/>
        <v>0</v>
      </c>
      <c r="P89" s="6">
        <f t="shared" si="30"/>
        <v>0</v>
      </c>
      <c r="Q89" s="6">
        <f t="shared" si="31"/>
        <v>0</v>
      </c>
      <c r="R89" s="6">
        <f t="shared" si="32"/>
        <v>0</v>
      </c>
      <c r="T89" s="6">
        <f>MIN(L89,Rekentool!$H$73)</f>
        <v>0</v>
      </c>
      <c r="U89" s="6">
        <f t="shared" si="33"/>
        <v>0</v>
      </c>
      <c r="V89" s="6">
        <f t="shared" si="34"/>
        <v>0</v>
      </c>
      <c r="W89" s="6">
        <f t="shared" si="35"/>
        <v>0</v>
      </c>
      <c r="X89" s="6">
        <f t="shared" si="36"/>
        <v>0</v>
      </c>
      <c r="AC89">
        <f t="shared" si="37"/>
        <v>0</v>
      </c>
      <c r="AE89" s="6">
        <f>MIN(AC89,Rekentool!$H$65)</f>
        <v>0</v>
      </c>
      <c r="AF89" s="6">
        <f t="shared" si="38"/>
        <v>0</v>
      </c>
      <c r="AG89" s="6">
        <f t="shared" si="39"/>
        <v>0</v>
      </c>
      <c r="AH89" s="6">
        <f t="shared" si="40"/>
        <v>0</v>
      </c>
      <c r="AI89" s="6">
        <f t="shared" si="41"/>
        <v>0</v>
      </c>
      <c r="AK89" s="6">
        <f>MIN(AC89,Rekentool!$H$73)</f>
        <v>0</v>
      </c>
      <c r="AL89" s="6">
        <f t="shared" si="42"/>
        <v>0</v>
      </c>
      <c r="AM89" s="6">
        <f t="shared" si="43"/>
        <v>0</v>
      </c>
      <c r="AN89" s="6">
        <f t="shared" si="44"/>
        <v>0</v>
      </c>
      <c r="AO89" s="6">
        <f t="shared" si="45"/>
        <v>0</v>
      </c>
    </row>
    <row r="90" spans="3:41" x14ac:dyDescent="0.25">
      <c r="C90">
        <f t="shared" si="46"/>
        <v>-61</v>
      </c>
      <c r="D90">
        <f t="shared" si="25"/>
        <v>0</v>
      </c>
      <c r="E90">
        <f>IF(D90&gt;0,Rekentool!$F$17,0)</f>
        <v>0</v>
      </c>
      <c r="F90">
        <f t="shared" si="26"/>
        <v>0</v>
      </c>
      <c r="G90">
        <f>IF(D90&gt;0,Rekentool!$F$16,0)</f>
        <v>0</v>
      </c>
      <c r="H90">
        <f>Rekentool!$F$11</f>
        <v>2</v>
      </c>
      <c r="J90" s="6">
        <f t="shared" si="27"/>
        <v>0</v>
      </c>
      <c r="K90" s="6">
        <f t="shared" si="24"/>
        <v>0</v>
      </c>
      <c r="L90" s="6">
        <f t="shared" si="28"/>
        <v>0</v>
      </c>
      <c r="N90" s="6">
        <f>MIN(L90,Rekentool!$H$65)</f>
        <v>0</v>
      </c>
      <c r="O90" s="6">
        <f t="shared" si="29"/>
        <v>0</v>
      </c>
      <c r="P90" s="6">
        <f t="shared" si="30"/>
        <v>0</v>
      </c>
      <c r="Q90" s="6">
        <f t="shared" si="31"/>
        <v>0</v>
      </c>
      <c r="R90" s="6">
        <f t="shared" si="32"/>
        <v>0</v>
      </c>
      <c r="T90" s="6">
        <f>MIN(L90,Rekentool!$H$73)</f>
        <v>0</v>
      </c>
      <c r="U90" s="6">
        <f t="shared" si="33"/>
        <v>0</v>
      </c>
      <c r="V90" s="6">
        <f t="shared" si="34"/>
        <v>0</v>
      </c>
      <c r="W90" s="6">
        <f t="shared" si="35"/>
        <v>0</v>
      </c>
      <c r="X90" s="6">
        <f t="shared" si="36"/>
        <v>0</v>
      </c>
      <c r="AC90">
        <f t="shared" si="37"/>
        <v>0</v>
      </c>
      <c r="AE90" s="6">
        <f>MIN(AC90,Rekentool!$H$65)</f>
        <v>0</v>
      </c>
      <c r="AF90" s="6">
        <f t="shared" si="38"/>
        <v>0</v>
      </c>
      <c r="AG90" s="6">
        <f t="shared" si="39"/>
        <v>0</v>
      </c>
      <c r="AH90" s="6">
        <f t="shared" si="40"/>
        <v>0</v>
      </c>
      <c r="AI90" s="6">
        <f t="shared" si="41"/>
        <v>0</v>
      </c>
      <c r="AK90" s="6">
        <f>MIN(AC90,Rekentool!$H$73)</f>
        <v>0</v>
      </c>
      <c r="AL90" s="6">
        <f t="shared" si="42"/>
        <v>0</v>
      </c>
      <c r="AM90" s="6">
        <f t="shared" si="43"/>
        <v>0</v>
      </c>
      <c r="AN90" s="6">
        <f t="shared" si="44"/>
        <v>0</v>
      </c>
      <c r="AO90" s="6">
        <f t="shared" si="45"/>
        <v>0</v>
      </c>
    </row>
    <row r="91" spans="3:41" x14ac:dyDescent="0.25">
      <c r="C91">
        <f t="shared" si="46"/>
        <v>-62</v>
      </c>
      <c r="D91">
        <f t="shared" si="25"/>
        <v>0</v>
      </c>
      <c r="E91">
        <f>IF(D91&gt;0,Rekentool!$F$17,0)</f>
        <v>0</v>
      </c>
      <c r="F91">
        <f t="shared" si="26"/>
        <v>0</v>
      </c>
      <c r="G91">
        <f>IF(D91&gt;0,Rekentool!$F$16,0)</f>
        <v>0</v>
      </c>
      <c r="H91">
        <f>Rekentool!$F$11</f>
        <v>2</v>
      </c>
      <c r="J91" s="6">
        <f t="shared" si="27"/>
        <v>0</v>
      </c>
      <c r="K91" s="6">
        <f t="shared" si="24"/>
        <v>0</v>
      </c>
      <c r="L91" s="6">
        <f t="shared" si="28"/>
        <v>0</v>
      </c>
      <c r="N91" s="6">
        <f>MIN(L91,Rekentool!$H$65)</f>
        <v>0</v>
      </c>
      <c r="O91" s="6">
        <f t="shared" si="29"/>
        <v>0</v>
      </c>
      <c r="P91" s="6">
        <f t="shared" si="30"/>
        <v>0</v>
      </c>
      <c r="Q91" s="6">
        <f t="shared" si="31"/>
        <v>0</v>
      </c>
      <c r="R91" s="6">
        <f t="shared" si="32"/>
        <v>0</v>
      </c>
      <c r="T91" s="6">
        <f>MIN(L91,Rekentool!$H$73)</f>
        <v>0</v>
      </c>
      <c r="U91" s="6">
        <f t="shared" si="33"/>
        <v>0</v>
      </c>
      <c r="V91" s="6">
        <f t="shared" si="34"/>
        <v>0</v>
      </c>
      <c r="W91" s="6">
        <f t="shared" si="35"/>
        <v>0</v>
      </c>
      <c r="X91" s="6">
        <f t="shared" si="36"/>
        <v>0</v>
      </c>
      <c r="AC91">
        <f t="shared" si="37"/>
        <v>0</v>
      </c>
      <c r="AE91" s="6">
        <f>MIN(AC91,Rekentool!$H$65)</f>
        <v>0</v>
      </c>
      <c r="AF91" s="6">
        <f t="shared" si="38"/>
        <v>0</v>
      </c>
      <c r="AG91" s="6">
        <f t="shared" si="39"/>
        <v>0</v>
      </c>
      <c r="AH91" s="6">
        <f t="shared" si="40"/>
        <v>0</v>
      </c>
      <c r="AI91" s="6">
        <f t="shared" si="41"/>
        <v>0</v>
      </c>
      <c r="AK91" s="6">
        <f>MIN(AC91,Rekentool!$H$73)</f>
        <v>0</v>
      </c>
      <c r="AL91" s="6">
        <f t="shared" si="42"/>
        <v>0</v>
      </c>
      <c r="AM91" s="6">
        <f t="shared" si="43"/>
        <v>0</v>
      </c>
      <c r="AN91" s="6">
        <f t="shared" si="44"/>
        <v>0</v>
      </c>
      <c r="AO91" s="6">
        <f t="shared" si="45"/>
        <v>0</v>
      </c>
    </row>
    <row r="92" spans="3:41" x14ac:dyDescent="0.25">
      <c r="C92">
        <f t="shared" si="46"/>
        <v>-63</v>
      </c>
      <c r="D92">
        <f t="shared" si="25"/>
        <v>0</v>
      </c>
      <c r="E92">
        <f>IF(D92&gt;0,Rekentool!$F$17,0)</f>
        <v>0</v>
      </c>
      <c r="F92">
        <f t="shared" si="26"/>
        <v>0</v>
      </c>
      <c r="G92">
        <f>IF(D92&gt;0,Rekentool!$F$16,0)</f>
        <v>0</v>
      </c>
      <c r="H92">
        <f>Rekentool!$F$11</f>
        <v>2</v>
      </c>
      <c r="J92" s="6">
        <f t="shared" si="27"/>
        <v>0</v>
      </c>
      <c r="K92" s="6">
        <f t="shared" ref="K92:K114" si="47">IF(C92&gt;=0,$M$5,0)</f>
        <v>0</v>
      </c>
      <c r="L92" s="6">
        <f t="shared" si="28"/>
        <v>0</v>
      </c>
      <c r="N92" s="6">
        <f>MIN(L92,Rekentool!$H$65)</f>
        <v>0</v>
      </c>
      <c r="O92" s="6">
        <f t="shared" si="29"/>
        <v>0</v>
      </c>
      <c r="P92" s="6">
        <f t="shared" si="30"/>
        <v>0</v>
      </c>
      <c r="Q92" s="6">
        <f t="shared" si="31"/>
        <v>0</v>
      </c>
      <c r="R92" s="6">
        <f t="shared" si="32"/>
        <v>0</v>
      </c>
      <c r="T92" s="6">
        <f>MIN(L92,Rekentool!$H$73)</f>
        <v>0</v>
      </c>
      <c r="U92" s="6">
        <f t="shared" si="33"/>
        <v>0</v>
      </c>
      <c r="V92" s="6">
        <f t="shared" si="34"/>
        <v>0</v>
      </c>
      <c r="W92" s="6">
        <f t="shared" si="35"/>
        <v>0</v>
      </c>
      <c r="X92" s="6">
        <f t="shared" si="36"/>
        <v>0</v>
      </c>
      <c r="AC92">
        <f t="shared" si="37"/>
        <v>0</v>
      </c>
      <c r="AE92" s="6">
        <f>MIN(AC92,Rekentool!$H$65)</f>
        <v>0</v>
      </c>
      <c r="AF92" s="6">
        <f t="shared" si="38"/>
        <v>0</v>
      </c>
      <c r="AG92" s="6">
        <f t="shared" si="39"/>
        <v>0</v>
      </c>
      <c r="AH92" s="6">
        <f t="shared" si="40"/>
        <v>0</v>
      </c>
      <c r="AI92" s="6">
        <f t="shared" si="41"/>
        <v>0</v>
      </c>
      <c r="AK92" s="6">
        <f>MIN(AC92,Rekentool!$H$73)</f>
        <v>0</v>
      </c>
      <c r="AL92" s="6">
        <f t="shared" si="42"/>
        <v>0</v>
      </c>
      <c r="AM92" s="6">
        <f t="shared" si="43"/>
        <v>0</v>
      </c>
      <c r="AN92" s="6">
        <f t="shared" si="44"/>
        <v>0</v>
      </c>
      <c r="AO92" s="6">
        <f t="shared" si="45"/>
        <v>0</v>
      </c>
    </row>
    <row r="93" spans="3:41" x14ac:dyDescent="0.25">
      <c r="C93">
        <f t="shared" si="46"/>
        <v>-64</v>
      </c>
      <c r="D93">
        <f t="shared" si="25"/>
        <v>0</v>
      </c>
      <c r="E93">
        <f>IF(D93&gt;0,Rekentool!$F$17,0)</f>
        <v>0</v>
      </c>
      <c r="F93">
        <f t="shared" si="26"/>
        <v>0</v>
      </c>
      <c r="G93">
        <f>IF(D93&gt;0,Rekentool!$F$16,0)</f>
        <v>0</v>
      </c>
      <c r="H93">
        <f>Rekentool!$F$11</f>
        <v>2</v>
      </c>
      <c r="J93" s="6">
        <f t="shared" si="27"/>
        <v>0</v>
      </c>
      <c r="K93" s="6">
        <f t="shared" si="47"/>
        <v>0</v>
      </c>
      <c r="L93" s="6">
        <f t="shared" si="28"/>
        <v>0</v>
      </c>
      <c r="N93" s="6">
        <f>MIN(L93,Rekentool!$H$65)</f>
        <v>0</v>
      </c>
      <c r="O93" s="6">
        <f t="shared" si="29"/>
        <v>0</v>
      </c>
      <c r="P93" s="6">
        <f t="shared" si="30"/>
        <v>0</v>
      </c>
      <c r="Q93" s="6">
        <f t="shared" si="31"/>
        <v>0</v>
      </c>
      <c r="R93" s="6">
        <f t="shared" si="32"/>
        <v>0</v>
      </c>
      <c r="T93" s="6">
        <f>MIN(L93,Rekentool!$H$73)</f>
        <v>0</v>
      </c>
      <c r="U93" s="6">
        <f t="shared" si="33"/>
        <v>0</v>
      </c>
      <c r="V93" s="6">
        <f t="shared" si="34"/>
        <v>0</v>
      </c>
      <c r="W93" s="6">
        <f t="shared" si="35"/>
        <v>0</v>
      </c>
      <c r="X93" s="6">
        <f t="shared" si="36"/>
        <v>0</v>
      </c>
      <c r="AC93">
        <f t="shared" si="37"/>
        <v>0</v>
      </c>
      <c r="AE93" s="6">
        <f>MIN(AC93,Rekentool!$H$65)</f>
        <v>0</v>
      </c>
      <c r="AF93" s="6">
        <f t="shared" si="38"/>
        <v>0</v>
      </c>
      <c r="AG93" s="6">
        <f t="shared" si="39"/>
        <v>0</v>
      </c>
      <c r="AH93" s="6">
        <f t="shared" si="40"/>
        <v>0</v>
      </c>
      <c r="AI93" s="6">
        <f t="shared" si="41"/>
        <v>0</v>
      </c>
      <c r="AK93" s="6">
        <f>MIN(AC93,Rekentool!$H$73)</f>
        <v>0</v>
      </c>
      <c r="AL93" s="6">
        <f t="shared" si="42"/>
        <v>0</v>
      </c>
      <c r="AM93" s="6">
        <f t="shared" si="43"/>
        <v>0</v>
      </c>
      <c r="AN93" s="6">
        <f t="shared" si="44"/>
        <v>0</v>
      </c>
      <c r="AO93" s="6">
        <f t="shared" si="45"/>
        <v>0</v>
      </c>
    </row>
    <row r="94" spans="3:41" x14ac:dyDescent="0.25">
      <c r="C94">
        <f t="shared" si="46"/>
        <v>-65</v>
      </c>
      <c r="D94">
        <f t="shared" si="25"/>
        <v>0</v>
      </c>
      <c r="E94">
        <f>IF(D94&gt;0,Rekentool!$F$17,0)</f>
        <v>0</v>
      </c>
      <c r="F94">
        <f t="shared" si="26"/>
        <v>0</v>
      </c>
      <c r="G94">
        <f>IF(D94&gt;0,Rekentool!$F$16,0)</f>
        <v>0</v>
      </c>
      <c r="H94">
        <f>Rekentool!$F$11</f>
        <v>2</v>
      </c>
      <c r="J94" s="6">
        <f t="shared" si="27"/>
        <v>0</v>
      </c>
      <c r="K94" s="6">
        <f t="shared" si="47"/>
        <v>0</v>
      </c>
      <c r="L94" s="6">
        <f t="shared" si="28"/>
        <v>0</v>
      </c>
      <c r="N94" s="6">
        <f>MIN(L94,Rekentool!$H$65)</f>
        <v>0</v>
      </c>
      <c r="O94" s="6">
        <f t="shared" si="29"/>
        <v>0</v>
      </c>
      <c r="P94" s="6">
        <f t="shared" si="30"/>
        <v>0</v>
      </c>
      <c r="Q94" s="6">
        <f t="shared" si="31"/>
        <v>0</v>
      </c>
      <c r="R94" s="6">
        <f t="shared" si="32"/>
        <v>0</v>
      </c>
      <c r="T94" s="6">
        <f>MIN(L94,Rekentool!$H$73)</f>
        <v>0</v>
      </c>
      <c r="U94" s="6">
        <f t="shared" si="33"/>
        <v>0</v>
      </c>
      <c r="V94" s="6">
        <f t="shared" si="34"/>
        <v>0</v>
      </c>
      <c r="W94" s="6">
        <f t="shared" si="35"/>
        <v>0</v>
      </c>
      <c r="X94" s="6">
        <f t="shared" si="36"/>
        <v>0</v>
      </c>
      <c r="AC94">
        <f t="shared" si="37"/>
        <v>0</v>
      </c>
      <c r="AE94" s="6">
        <f>MIN(AC94,Rekentool!$H$65)</f>
        <v>0</v>
      </c>
      <c r="AF94" s="6">
        <f t="shared" si="38"/>
        <v>0</v>
      </c>
      <c r="AG94" s="6">
        <f t="shared" si="39"/>
        <v>0</v>
      </c>
      <c r="AH94" s="6">
        <f t="shared" si="40"/>
        <v>0</v>
      </c>
      <c r="AI94" s="6">
        <f t="shared" si="41"/>
        <v>0</v>
      </c>
      <c r="AK94" s="6">
        <f>MIN(AC94,Rekentool!$H$73)</f>
        <v>0</v>
      </c>
      <c r="AL94" s="6">
        <f t="shared" si="42"/>
        <v>0</v>
      </c>
      <c r="AM94" s="6">
        <f t="shared" si="43"/>
        <v>0</v>
      </c>
      <c r="AN94" s="6">
        <f t="shared" si="44"/>
        <v>0</v>
      </c>
      <c r="AO94" s="6">
        <f t="shared" si="45"/>
        <v>0</v>
      </c>
    </row>
    <row r="95" spans="3:41" x14ac:dyDescent="0.25">
      <c r="C95">
        <f t="shared" si="46"/>
        <v>-66</v>
      </c>
      <c r="D95">
        <f t="shared" si="25"/>
        <v>0</v>
      </c>
      <c r="E95">
        <f>IF(D95&gt;0,Rekentool!$F$17,0)</f>
        <v>0</v>
      </c>
      <c r="F95">
        <f t="shared" si="26"/>
        <v>0</v>
      </c>
      <c r="G95">
        <f>IF(D95&gt;0,Rekentool!$F$16,0)</f>
        <v>0</v>
      </c>
      <c r="H95">
        <f>Rekentool!$F$11</f>
        <v>2</v>
      </c>
      <c r="J95" s="6">
        <f t="shared" si="27"/>
        <v>0</v>
      </c>
      <c r="K95" s="6">
        <f t="shared" si="47"/>
        <v>0</v>
      </c>
      <c r="L95" s="6">
        <f t="shared" si="28"/>
        <v>0</v>
      </c>
      <c r="N95" s="6">
        <f>MIN(L95,Rekentool!$H$65)</f>
        <v>0</v>
      </c>
      <c r="O95" s="6">
        <f t="shared" si="29"/>
        <v>0</v>
      </c>
      <c r="P95" s="6">
        <f t="shared" si="30"/>
        <v>0</v>
      </c>
      <c r="Q95" s="6">
        <f t="shared" si="31"/>
        <v>0</v>
      </c>
      <c r="R95" s="6">
        <f t="shared" si="32"/>
        <v>0</v>
      </c>
      <c r="T95" s="6">
        <f>MIN(L95,Rekentool!$H$73)</f>
        <v>0</v>
      </c>
      <c r="U95" s="6">
        <f t="shared" si="33"/>
        <v>0</v>
      </c>
      <c r="V95" s="6">
        <f t="shared" si="34"/>
        <v>0</v>
      </c>
      <c r="W95" s="6">
        <f t="shared" si="35"/>
        <v>0</v>
      </c>
      <c r="X95" s="6">
        <f t="shared" si="36"/>
        <v>0</v>
      </c>
      <c r="AC95">
        <f t="shared" si="37"/>
        <v>0</v>
      </c>
      <c r="AE95" s="6">
        <f>MIN(AC95,Rekentool!$H$65)</f>
        <v>0</v>
      </c>
      <c r="AF95" s="6">
        <f t="shared" si="38"/>
        <v>0</v>
      </c>
      <c r="AG95" s="6">
        <f t="shared" si="39"/>
        <v>0</v>
      </c>
      <c r="AH95" s="6">
        <f t="shared" si="40"/>
        <v>0</v>
      </c>
      <c r="AI95" s="6">
        <f t="shared" si="41"/>
        <v>0</v>
      </c>
      <c r="AK95" s="6">
        <f>MIN(AC95,Rekentool!$H$73)</f>
        <v>0</v>
      </c>
      <c r="AL95" s="6">
        <f t="shared" si="42"/>
        <v>0</v>
      </c>
      <c r="AM95" s="6">
        <f t="shared" si="43"/>
        <v>0</v>
      </c>
      <c r="AN95" s="6">
        <f t="shared" si="44"/>
        <v>0</v>
      </c>
      <c r="AO95" s="6">
        <f t="shared" si="45"/>
        <v>0</v>
      </c>
    </row>
    <row r="96" spans="3:41" x14ac:dyDescent="0.25">
      <c r="C96">
        <f t="shared" si="46"/>
        <v>-67</v>
      </c>
      <c r="D96">
        <f t="shared" si="25"/>
        <v>0</v>
      </c>
      <c r="E96">
        <f>IF(D96&gt;0,Rekentool!$F$17,0)</f>
        <v>0</v>
      </c>
      <c r="F96">
        <f t="shared" si="26"/>
        <v>0</v>
      </c>
      <c r="G96">
        <f>IF(D96&gt;0,Rekentool!$F$16,0)</f>
        <v>0</v>
      </c>
      <c r="H96">
        <f>Rekentool!$F$11</f>
        <v>2</v>
      </c>
      <c r="J96" s="6">
        <f t="shared" si="27"/>
        <v>0</v>
      </c>
      <c r="K96" s="6">
        <f t="shared" si="47"/>
        <v>0</v>
      </c>
      <c r="L96" s="6">
        <f t="shared" si="28"/>
        <v>0</v>
      </c>
      <c r="N96" s="6">
        <f>MIN(L96,Rekentool!$H$65)</f>
        <v>0</v>
      </c>
      <c r="O96" s="6">
        <f t="shared" si="29"/>
        <v>0</v>
      </c>
      <c r="P96" s="6">
        <f t="shared" si="30"/>
        <v>0</v>
      </c>
      <c r="Q96" s="6">
        <f t="shared" si="31"/>
        <v>0</v>
      </c>
      <c r="R96" s="6">
        <f t="shared" si="32"/>
        <v>0</v>
      </c>
      <c r="T96" s="6">
        <f>MIN(L96,Rekentool!$H$73)</f>
        <v>0</v>
      </c>
      <c r="U96" s="6">
        <f t="shared" si="33"/>
        <v>0</v>
      </c>
      <c r="V96" s="6">
        <f t="shared" si="34"/>
        <v>0</v>
      </c>
      <c r="W96" s="6">
        <f t="shared" si="35"/>
        <v>0</v>
      </c>
      <c r="X96" s="6">
        <f t="shared" si="36"/>
        <v>0</v>
      </c>
      <c r="AC96">
        <f t="shared" si="37"/>
        <v>0</v>
      </c>
      <c r="AE96" s="6">
        <f>MIN(AC96,Rekentool!$H$65)</f>
        <v>0</v>
      </c>
      <c r="AF96" s="6">
        <f t="shared" si="38"/>
        <v>0</v>
      </c>
      <c r="AG96" s="6">
        <f t="shared" si="39"/>
        <v>0</v>
      </c>
      <c r="AH96" s="6">
        <f t="shared" si="40"/>
        <v>0</v>
      </c>
      <c r="AI96" s="6">
        <f t="shared" si="41"/>
        <v>0</v>
      </c>
      <c r="AK96" s="6">
        <f>MIN(AC96,Rekentool!$H$73)</f>
        <v>0</v>
      </c>
      <c r="AL96" s="6">
        <f t="shared" si="42"/>
        <v>0</v>
      </c>
      <c r="AM96" s="6">
        <f t="shared" si="43"/>
        <v>0</v>
      </c>
      <c r="AN96" s="6">
        <f t="shared" si="44"/>
        <v>0</v>
      </c>
      <c r="AO96" s="6">
        <f t="shared" si="45"/>
        <v>0</v>
      </c>
    </row>
    <row r="97" spans="3:41" x14ac:dyDescent="0.25">
      <c r="C97">
        <f t="shared" si="46"/>
        <v>-68</v>
      </c>
      <c r="D97">
        <f t="shared" si="25"/>
        <v>0</v>
      </c>
      <c r="E97">
        <f>IF(D97&gt;0,Rekentool!$F$17,0)</f>
        <v>0</v>
      </c>
      <c r="F97">
        <f t="shared" si="26"/>
        <v>0</v>
      </c>
      <c r="G97">
        <f>IF(D97&gt;0,Rekentool!$F$16,0)</f>
        <v>0</v>
      </c>
      <c r="H97">
        <f>Rekentool!$F$11</f>
        <v>2</v>
      </c>
      <c r="J97" s="6">
        <f t="shared" si="27"/>
        <v>0</v>
      </c>
      <c r="K97" s="6">
        <f t="shared" si="47"/>
        <v>0</v>
      </c>
      <c r="L97" s="6">
        <f t="shared" si="28"/>
        <v>0</v>
      </c>
      <c r="N97" s="6">
        <f>MIN(L97,Rekentool!$H$65)</f>
        <v>0</v>
      </c>
      <c r="O97" s="6">
        <f t="shared" si="29"/>
        <v>0</v>
      </c>
      <c r="P97" s="6">
        <f t="shared" si="30"/>
        <v>0</v>
      </c>
      <c r="Q97" s="6">
        <f t="shared" si="31"/>
        <v>0</v>
      </c>
      <c r="R97" s="6">
        <f t="shared" si="32"/>
        <v>0</v>
      </c>
      <c r="T97" s="6">
        <f>MIN(L97,Rekentool!$H$73)</f>
        <v>0</v>
      </c>
      <c r="U97" s="6">
        <f t="shared" si="33"/>
        <v>0</v>
      </c>
      <c r="V97" s="6">
        <f t="shared" si="34"/>
        <v>0</v>
      </c>
      <c r="W97" s="6">
        <f t="shared" si="35"/>
        <v>0</v>
      </c>
      <c r="X97" s="6">
        <f t="shared" si="36"/>
        <v>0</v>
      </c>
      <c r="AC97">
        <f t="shared" si="37"/>
        <v>0</v>
      </c>
      <c r="AE97" s="6">
        <f>MIN(AC97,Rekentool!$H$65)</f>
        <v>0</v>
      </c>
      <c r="AF97" s="6">
        <f t="shared" si="38"/>
        <v>0</v>
      </c>
      <c r="AG97" s="6">
        <f t="shared" si="39"/>
        <v>0</v>
      </c>
      <c r="AH97" s="6">
        <f t="shared" si="40"/>
        <v>0</v>
      </c>
      <c r="AI97" s="6">
        <f t="shared" si="41"/>
        <v>0</v>
      </c>
      <c r="AK97" s="6">
        <f>MIN(AC97,Rekentool!$H$73)</f>
        <v>0</v>
      </c>
      <c r="AL97" s="6">
        <f t="shared" si="42"/>
        <v>0</v>
      </c>
      <c r="AM97" s="6">
        <f t="shared" si="43"/>
        <v>0</v>
      </c>
      <c r="AN97" s="6">
        <f t="shared" si="44"/>
        <v>0</v>
      </c>
      <c r="AO97" s="6">
        <f t="shared" si="45"/>
        <v>0</v>
      </c>
    </row>
    <row r="98" spans="3:41" x14ac:dyDescent="0.25">
      <c r="C98">
        <f t="shared" si="46"/>
        <v>-69</v>
      </c>
      <c r="D98">
        <f t="shared" si="25"/>
        <v>0</v>
      </c>
      <c r="E98">
        <f>IF(D98&gt;0,Rekentool!$F$17,0)</f>
        <v>0</v>
      </c>
      <c r="F98">
        <f t="shared" si="26"/>
        <v>0</v>
      </c>
      <c r="G98">
        <f>IF(D98&gt;0,Rekentool!$F$16,0)</f>
        <v>0</v>
      </c>
      <c r="H98">
        <f>Rekentool!$F$11</f>
        <v>2</v>
      </c>
      <c r="J98" s="6">
        <f t="shared" si="27"/>
        <v>0</v>
      </c>
      <c r="K98" s="6">
        <f t="shared" si="47"/>
        <v>0</v>
      </c>
      <c r="L98" s="6">
        <f t="shared" si="28"/>
        <v>0</v>
      </c>
      <c r="N98" s="6">
        <f>MIN(L98,Rekentool!$H$65)</f>
        <v>0</v>
      </c>
      <c r="O98" s="6">
        <f t="shared" si="29"/>
        <v>0</v>
      </c>
      <c r="P98" s="6">
        <f t="shared" si="30"/>
        <v>0</v>
      </c>
      <c r="Q98" s="6">
        <f t="shared" si="31"/>
        <v>0</v>
      </c>
      <c r="R98" s="6">
        <f t="shared" si="32"/>
        <v>0</v>
      </c>
      <c r="T98" s="6">
        <f>MIN(L98,Rekentool!$H$73)</f>
        <v>0</v>
      </c>
      <c r="U98" s="6">
        <f t="shared" si="33"/>
        <v>0</v>
      </c>
      <c r="V98" s="6">
        <f t="shared" si="34"/>
        <v>0</v>
      </c>
      <c r="W98" s="6">
        <f t="shared" si="35"/>
        <v>0</v>
      </c>
      <c r="X98" s="6">
        <f t="shared" si="36"/>
        <v>0</v>
      </c>
      <c r="AC98">
        <f t="shared" si="37"/>
        <v>0</v>
      </c>
      <c r="AE98" s="6">
        <f>MIN(AC98,Rekentool!$H$65)</f>
        <v>0</v>
      </c>
      <c r="AF98" s="6">
        <f t="shared" si="38"/>
        <v>0</v>
      </c>
      <c r="AG98" s="6">
        <f t="shared" si="39"/>
        <v>0</v>
      </c>
      <c r="AH98" s="6">
        <f t="shared" si="40"/>
        <v>0</v>
      </c>
      <c r="AI98" s="6">
        <f t="shared" si="41"/>
        <v>0</v>
      </c>
      <c r="AK98" s="6">
        <f>MIN(AC98,Rekentool!$H$73)</f>
        <v>0</v>
      </c>
      <c r="AL98" s="6">
        <f t="shared" si="42"/>
        <v>0</v>
      </c>
      <c r="AM98" s="6">
        <f t="shared" si="43"/>
        <v>0</v>
      </c>
      <c r="AN98" s="6">
        <f t="shared" si="44"/>
        <v>0</v>
      </c>
      <c r="AO98" s="6">
        <f t="shared" si="45"/>
        <v>0</v>
      </c>
    </row>
    <row r="99" spans="3:41" x14ac:dyDescent="0.25">
      <c r="C99">
        <f t="shared" si="46"/>
        <v>-70</v>
      </c>
      <c r="D99">
        <f t="shared" si="25"/>
        <v>0</v>
      </c>
      <c r="E99">
        <f>IF(D99&gt;0,Rekentool!$F$17,0)</f>
        <v>0</v>
      </c>
      <c r="F99">
        <f t="shared" si="26"/>
        <v>0</v>
      </c>
      <c r="G99">
        <f>IF(D99&gt;0,Rekentool!$F$16,0)</f>
        <v>0</v>
      </c>
      <c r="H99">
        <f>Rekentool!$F$11</f>
        <v>2</v>
      </c>
      <c r="J99" s="6">
        <f t="shared" si="27"/>
        <v>0</v>
      </c>
      <c r="K99" s="6">
        <f t="shared" si="47"/>
        <v>0</v>
      </c>
      <c r="L99" s="6">
        <f t="shared" si="28"/>
        <v>0</v>
      </c>
      <c r="N99" s="6">
        <f>MIN(L99,Rekentool!$H$65)</f>
        <v>0</v>
      </c>
      <c r="O99" s="6">
        <f t="shared" si="29"/>
        <v>0</v>
      </c>
      <c r="P99" s="6">
        <f t="shared" si="30"/>
        <v>0</v>
      </c>
      <c r="Q99" s="6">
        <f t="shared" si="31"/>
        <v>0</v>
      </c>
      <c r="R99" s="6">
        <f t="shared" si="32"/>
        <v>0</v>
      </c>
      <c r="T99" s="6">
        <f>MIN(L99,Rekentool!$H$73)</f>
        <v>0</v>
      </c>
      <c r="U99" s="6">
        <f t="shared" si="33"/>
        <v>0</v>
      </c>
      <c r="V99" s="6">
        <f t="shared" si="34"/>
        <v>0</v>
      </c>
      <c r="W99" s="6">
        <f t="shared" si="35"/>
        <v>0</v>
      </c>
      <c r="X99" s="6">
        <f t="shared" si="36"/>
        <v>0</v>
      </c>
      <c r="AC99">
        <f t="shared" si="37"/>
        <v>0</v>
      </c>
      <c r="AE99" s="6">
        <f>MIN(AC99,Rekentool!$H$65)</f>
        <v>0</v>
      </c>
      <c r="AF99" s="6">
        <f t="shared" si="38"/>
        <v>0</v>
      </c>
      <c r="AG99" s="6">
        <f t="shared" si="39"/>
        <v>0</v>
      </c>
      <c r="AH99" s="6">
        <f t="shared" si="40"/>
        <v>0</v>
      </c>
      <c r="AI99" s="6">
        <f t="shared" si="41"/>
        <v>0</v>
      </c>
      <c r="AK99" s="6">
        <f>MIN(AC99,Rekentool!$H$73)</f>
        <v>0</v>
      </c>
      <c r="AL99" s="6">
        <f t="shared" si="42"/>
        <v>0</v>
      </c>
      <c r="AM99" s="6">
        <f t="shared" si="43"/>
        <v>0</v>
      </c>
      <c r="AN99" s="6">
        <f t="shared" si="44"/>
        <v>0</v>
      </c>
      <c r="AO99" s="6">
        <f t="shared" si="45"/>
        <v>0</v>
      </c>
    </row>
    <row r="100" spans="3:41" x14ac:dyDescent="0.25">
      <c r="C100">
        <f t="shared" si="46"/>
        <v>-71</v>
      </c>
      <c r="D100">
        <f t="shared" si="25"/>
        <v>0</v>
      </c>
      <c r="E100">
        <f>IF(D100&gt;0,Rekentool!$F$17,0)</f>
        <v>0</v>
      </c>
      <c r="F100">
        <f t="shared" si="26"/>
        <v>0</v>
      </c>
      <c r="G100">
        <f>IF(D100&gt;0,Rekentool!$F$16,0)</f>
        <v>0</v>
      </c>
      <c r="H100">
        <f>Rekentool!$F$11</f>
        <v>2</v>
      </c>
      <c r="J100" s="6">
        <f t="shared" si="27"/>
        <v>0</v>
      </c>
      <c r="K100" s="6">
        <f t="shared" si="47"/>
        <v>0</v>
      </c>
      <c r="L100" s="6">
        <f t="shared" si="28"/>
        <v>0</v>
      </c>
      <c r="N100" s="6">
        <f>MIN(L100,Rekentool!$H$65)</f>
        <v>0</v>
      </c>
      <c r="O100" s="6">
        <f t="shared" si="29"/>
        <v>0</v>
      </c>
      <c r="P100" s="6">
        <f t="shared" si="30"/>
        <v>0</v>
      </c>
      <c r="Q100" s="6">
        <f t="shared" si="31"/>
        <v>0</v>
      </c>
      <c r="R100" s="6">
        <f t="shared" si="32"/>
        <v>0</v>
      </c>
      <c r="T100" s="6">
        <f>MIN(L100,Rekentool!$H$73)</f>
        <v>0</v>
      </c>
      <c r="U100" s="6">
        <f t="shared" si="33"/>
        <v>0</v>
      </c>
      <c r="V100" s="6">
        <f t="shared" si="34"/>
        <v>0</v>
      </c>
      <c r="W100" s="6">
        <f t="shared" si="35"/>
        <v>0</v>
      </c>
      <c r="X100" s="6">
        <f t="shared" si="36"/>
        <v>0</v>
      </c>
      <c r="AC100">
        <f t="shared" si="37"/>
        <v>0</v>
      </c>
      <c r="AE100" s="6">
        <f>MIN(AC100,Rekentool!$H$65)</f>
        <v>0</v>
      </c>
      <c r="AF100" s="6">
        <f t="shared" si="38"/>
        <v>0</v>
      </c>
      <c r="AG100" s="6">
        <f t="shared" si="39"/>
        <v>0</v>
      </c>
      <c r="AH100" s="6">
        <f t="shared" si="40"/>
        <v>0</v>
      </c>
      <c r="AI100" s="6">
        <f t="shared" si="41"/>
        <v>0</v>
      </c>
      <c r="AK100" s="6">
        <f>MIN(AC100,Rekentool!$H$73)</f>
        <v>0</v>
      </c>
      <c r="AL100" s="6">
        <f t="shared" si="42"/>
        <v>0</v>
      </c>
      <c r="AM100" s="6">
        <f t="shared" si="43"/>
        <v>0</v>
      </c>
      <c r="AN100" s="6">
        <f t="shared" si="44"/>
        <v>0</v>
      </c>
      <c r="AO100" s="6">
        <f t="shared" si="45"/>
        <v>0</v>
      </c>
    </row>
    <row r="101" spans="3:41" x14ac:dyDescent="0.25">
      <c r="C101">
        <f t="shared" si="46"/>
        <v>-72</v>
      </c>
      <c r="D101">
        <f t="shared" si="25"/>
        <v>0</v>
      </c>
      <c r="E101">
        <f>IF(D101&gt;0,Rekentool!$F$17,0)</f>
        <v>0</v>
      </c>
      <c r="F101">
        <f t="shared" si="26"/>
        <v>0</v>
      </c>
      <c r="G101">
        <f>IF(D101&gt;0,Rekentool!$F$16,0)</f>
        <v>0</v>
      </c>
      <c r="H101">
        <f>Rekentool!$F$11</f>
        <v>2</v>
      </c>
      <c r="J101" s="6">
        <f t="shared" si="27"/>
        <v>0</v>
      </c>
      <c r="K101" s="6">
        <f t="shared" si="47"/>
        <v>0</v>
      </c>
      <c r="L101" s="6">
        <f t="shared" si="28"/>
        <v>0</v>
      </c>
      <c r="N101" s="6">
        <f>MIN(L101,Rekentool!$H$65)</f>
        <v>0</v>
      </c>
      <c r="O101" s="6">
        <f t="shared" si="29"/>
        <v>0</v>
      </c>
      <c r="P101" s="6">
        <f t="shared" si="30"/>
        <v>0</v>
      </c>
      <c r="Q101" s="6">
        <f t="shared" si="31"/>
        <v>0</v>
      </c>
      <c r="R101" s="6">
        <f t="shared" si="32"/>
        <v>0</v>
      </c>
      <c r="T101" s="6">
        <f>MIN(L101,Rekentool!$H$73)</f>
        <v>0</v>
      </c>
      <c r="U101" s="6">
        <f t="shared" si="33"/>
        <v>0</v>
      </c>
      <c r="V101" s="6">
        <f t="shared" si="34"/>
        <v>0</v>
      </c>
      <c r="W101" s="6">
        <f t="shared" si="35"/>
        <v>0</v>
      </c>
      <c r="X101" s="6">
        <f t="shared" si="36"/>
        <v>0</v>
      </c>
      <c r="AC101">
        <f t="shared" si="37"/>
        <v>0</v>
      </c>
      <c r="AE101" s="6">
        <f>MIN(AC101,Rekentool!$H$65)</f>
        <v>0</v>
      </c>
      <c r="AF101" s="6">
        <f t="shared" si="38"/>
        <v>0</v>
      </c>
      <c r="AG101" s="6">
        <f t="shared" si="39"/>
        <v>0</v>
      </c>
      <c r="AH101" s="6">
        <f t="shared" si="40"/>
        <v>0</v>
      </c>
      <c r="AI101" s="6">
        <f t="shared" si="41"/>
        <v>0</v>
      </c>
      <c r="AK101" s="6">
        <f>MIN(AC101,Rekentool!$H$73)</f>
        <v>0</v>
      </c>
      <c r="AL101" s="6">
        <f t="shared" si="42"/>
        <v>0</v>
      </c>
      <c r="AM101" s="6">
        <f t="shared" si="43"/>
        <v>0</v>
      </c>
      <c r="AN101" s="6">
        <f t="shared" si="44"/>
        <v>0</v>
      </c>
      <c r="AO101" s="6">
        <f t="shared" si="45"/>
        <v>0</v>
      </c>
    </row>
    <row r="102" spans="3:41" x14ac:dyDescent="0.25">
      <c r="C102">
        <f t="shared" si="46"/>
        <v>-73</v>
      </c>
      <c r="D102">
        <f t="shared" si="25"/>
        <v>0</v>
      </c>
      <c r="E102">
        <f>IF(D102&gt;0,Rekentool!$F$17,0)</f>
        <v>0</v>
      </c>
      <c r="F102">
        <f t="shared" si="26"/>
        <v>0</v>
      </c>
      <c r="G102">
        <f>IF(D102&gt;0,Rekentool!$F$16,0)</f>
        <v>0</v>
      </c>
      <c r="H102">
        <f>Rekentool!$F$11</f>
        <v>2</v>
      </c>
      <c r="J102" s="6">
        <f t="shared" si="27"/>
        <v>0</v>
      </c>
      <c r="K102" s="6">
        <f t="shared" si="47"/>
        <v>0</v>
      </c>
      <c r="L102" s="6">
        <f t="shared" si="28"/>
        <v>0</v>
      </c>
      <c r="N102" s="6">
        <f>MIN(L102,Rekentool!$H$65)</f>
        <v>0</v>
      </c>
      <c r="O102" s="6">
        <f t="shared" si="29"/>
        <v>0</v>
      </c>
      <c r="P102" s="6">
        <f t="shared" si="30"/>
        <v>0</v>
      </c>
      <c r="Q102" s="6">
        <f t="shared" si="31"/>
        <v>0</v>
      </c>
      <c r="R102" s="6">
        <f t="shared" si="32"/>
        <v>0</v>
      </c>
      <c r="T102" s="6">
        <f>MIN(L102,Rekentool!$H$73)</f>
        <v>0</v>
      </c>
      <c r="U102" s="6">
        <f t="shared" si="33"/>
        <v>0</v>
      </c>
      <c r="V102" s="6">
        <f t="shared" si="34"/>
        <v>0</v>
      </c>
      <c r="W102" s="6">
        <f t="shared" si="35"/>
        <v>0</v>
      </c>
      <c r="X102" s="6">
        <f t="shared" si="36"/>
        <v>0</v>
      </c>
      <c r="AC102">
        <f t="shared" si="37"/>
        <v>0</v>
      </c>
      <c r="AE102" s="6">
        <f>MIN(AC102,Rekentool!$H$65)</f>
        <v>0</v>
      </c>
      <c r="AF102" s="6">
        <f t="shared" si="38"/>
        <v>0</v>
      </c>
      <c r="AG102" s="6">
        <f t="shared" si="39"/>
        <v>0</v>
      </c>
      <c r="AH102" s="6">
        <f t="shared" si="40"/>
        <v>0</v>
      </c>
      <c r="AI102" s="6">
        <f t="shared" si="41"/>
        <v>0</v>
      </c>
      <c r="AK102" s="6">
        <f>MIN(AC102,Rekentool!$H$73)</f>
        <v>0</v>
      </c>
      <c r="AL102" s="6">
        <f t="shared" si="42"/>
        <v>0</v>
      </c>
      <c r="AM102" s="6">
        <f t="shared" si="43"/>
        <v>0</v>
      </c>
      <c r="AN102" s="6">
        <f t="shared" si="44"/>
        <v>0</v>
      </c>
      <c r="AO102" s="6">
        <f t="shared" si="45"/>
        <v>0</v>
      </c>
    </row>
    <row r="103" spans="3:41" x14ac:dyDescent="0.25">
      <c r="C103">
        <f t="shared" si="46"/>
        <v>-74</v>
      </c>
      <c r="D103">
        <f t="shared" si="25"/>
        <v>0</v>
      </c>
      <c r="E103">
        <f>IF(D103&gt;0,Rekentool!$F$17,0)</f>
        <v>0</v>
      </c>
      <c r="F103">
        <f t="shared" si="26"/>
        <v>0</v>
      </c>
      <c r="G103">
        <f>IF(D103&gt;0,Rekentool!$F$16,0)</f>
        <v>0</v>
      </c>
      <c r="H103">
        <f>Rekentool!$F$11</f>
        <v>2</v>
      </c>
      <c r="J103" s="6">
        <f t="shared" si="27"/>
        <v>0</v>
      </c>
      <c r="K103" s="6">
        <f t="shared" si="47"/>
        <v>0</v>
      </c>
      <c r="L103" s="6">
        <f t="shared" si="28"/>
        <v>0</v>
      </c>
      <c r="N103" s="6">
        <f>MIN(L103,Rekentool!$H$65)</f>
        <v>0</v>
      </c>
      <c r="O103" s="6">
        <f t="shared" si="29"/>
        <v>0</v>
      </c>
      <c r="P103" s="6">
        <f t="shared" si="30"/>
        <v>0</v>
      </c>
      <c r="Q103" s="6">
        <f t="shared" si="31"/>
        <v>0</v>
      </c>
      <c r="R103" s="6">
        <f t="shared" si="32"/>
        <v>0</v>
      </c>
      <c r="T103" s="6">
        <f>MIN(L103,Rekentool!$H$73)</f>
        <v>0</v>
      </c>
      <c r="U103" s="6">
        <f t="shared" si="33"/>
        <v>0</v>
      </c>
      <c r="V103" s="6">
        <f t="shared" si="34"/>
        <v>0</v>
      </c>
      <c r="W103" s="6">
        <f t="shared" si="35"/>
        <v>0</v>
      </c>
      <c r="X103" s="6">
        <f t="shared" si="36"/>
        <v>0</v>
      </c>
      <c r="AC103">
        <f t="shared" si="37"/>
        <v>0</v>
      </c>
      <c r="AE103" s="6">
        <f>MIN(AC103,Rekentool!$H$65)</f>
        <v>0</v>
      </c>
      <c r="AF103" s="6">
        <f t="shared" si="38"/>
        <v>0</v>
      </c>
      <c r="AG103" s="6">
        <f t="shared" si="39"/>
        <v>0</v>
      </c>
      <c r="AH103" s="6">
        <f t="shared" si="40"/>
        <v>0</v>
      </c>
      <c r="AI103" s="6">
        <f t="shared" si="41"/>
        <v>0</v>
      </c>
      <c r="AK103" s="6">
        <f>MIN(AC103,Rekentool!$H$73)</f>
        <v>0</v>
      </c>
      <c r="AL103" s="6">
        <f t="shared" si="42"/>
        <v>0</v>
      </c>
      <c r="AM103" s="6">
        <f t="shared" si="43"/>
        <v>0</v>
      </c>
      <c r="AN103" s="6">
        <f t="shared" si="44"/>
        <v>0</v>
      </c>
      <c r="AO103" s="6">
        <f t="shared" si="45"/>
        <v>0</v>
      </c>
    </row>
    <row r="104" spans="3:41" x14ac:dyDescent="0.25">
      <c r="C104">
        <f t="shared" si="46"/>
        <v>-75</v>
      </c>
      <c r="D104">
        <f t="shared" si="25"/>
        <v>0</v>
      </c>
      <c r="E104">
        <f>IF(D104&gt;0,Rekentool!$F$17,0)</f>
        <v>0</v>
      </c>
      <c r="F104">
        <f t="shared" si="26"/>
        <v>0</v>
      </c>
      <c r="G104">
        <f>IF(D104&gt;0,Rekentool!$F$16,0)</f>
        <v>0</v>
      </c>
      <c r="H104">
        <f>Rekentool!$F$11</f>
        <v>2</v>
      </c>
      <c r="J104" s="6">
        <f t="shared" si="27"/>
        <v>0</v>
      </c>
      <c r="K104" s="6">
        <f t="shared" si="47"/>
        <v>0</v>
      </c>
      <c r="L104" s="6">
        <f t="shared" si="28"/>
        <v>0</v>
      </c>
      <c r="N104" s="6">
        <f>MIN(L104,Rekentool!$H$65)</f>
        <v>0</v>
      </c>
      <c r="O104" s="6">
        <f t="shared" si="29"/>
        <v>0</v>
      </c>
      <c r="P104" s="6">
        <f t="shared" si="30"/>
        <v>0</v>
      </c>
      <c r="Q104" s="6">
        <f t="shared" si="31"/>
        <v>0</v>
      </c>
      <c r="R104" s="6">
        <f t="shared" si="32"/>
        <v>0</v>
      </c>
      <c r="T104" s="6">
        <f>MIN(L104,Rekentool!$H$73)</f>
        <v>0</v>
      </c>
      <c r="U104" s="6">
        <f t="shared" si="33"/>
        <v>0</v>
      </c>
      <c r="V104" s="6">
        <f t="shared" si="34"/>
        <v>0</v>
      </c>
      <c r="W104" s="6">
        <f t="shared" si="35"/>
        <v>0</v>
      </c>
      <c r="X104" s="6">
        <f t="shared" si="36"/>
        <v>0</v>
      </c>
      <c r="AC104">
        <f t="shared" si="37"/>
        <v>0</v>
      </c>
      <c r="AE104" s="6">
        <f>MIN(AC104,Rekentool!$H$65)</f>
        <v>0</v>
      </c>
      <c r="AF104" s="6">
        <f t="shared" si="38"/>
        <v>0</v>
      </c>
      <c r="AG104" s="6">
        <f t="shared" si="39"/>
        <v>0</v>
      </c>
      <c r="AH104" s="6">
        <f t="shared" si="40"/>
        <v>0</v>
      </c>
      <c r="AI104" s="6">
        <f t="shared" si="41"/>
        <v>0</v>
      </c>
      <c r="AK104" s="6">
        <f>MIN(AC104,Rekentool!$H$73)</f>
        <v>0</v>
      </c>
      <c r="AL104" s="6">
        <f t="shared" si="42"/>
        <v>0</v>
      </c>
      <c r="AM104" s="6">
        <f t="shared" si="43"/>
        <v>0</v>
      </c>
      <c r="AN104" s="6">
        <f t="shared" si="44"/>
        <v>0</v>
      </c>
      <c r="AO104" s="6">
        <f t="shared" si="45"/>
        <v>0</v>
      </c>
    </row>
    <row r="105" spans="3:41" x14ac:dyDescent="0.25">
      <c r="C105">
        <f t="shared" si="46"/>
        <v>-76</v>
      </c>
      <c r="D105">
        <f t="shared" si="25"/>
        <v>0</v>
      </c>
      <c r="E105">
        <f>IF(D105&gt;0,Rekentool!$F$17,0)</f>
        <v>0</v>
      </c>
      <c r="F105">
        <f t="shared" si="26"/>
        <v>0</v>
      </c>
      <c r="G105">
        <f>IF(D105&gt;0,Rekentool!$F$16,0)</f>
        <v>0</v>
      </c>
      <c r="H105">
        <f>Rekentool!$F$11</f>
        <v>2</v>
      </c>
      <c r="J105" s="6">
        <f t="shared" si="27"/>
        <v>0</v>
      </c>
      <c r="K105" s="6">
        <f t="shared" si="47"/>
        <v>0</v>
      </c>
      <c r="L105" s="6">
        <f t="shared" si="28"/>
        <v>0</v>
      </c>
      <c r="N105" s="6">
        <f>MIN(L105,Rekentool!$H$65)</f>
        <v>0</v>
      </c>
      <c r="O105" s="6">
        <f t="shared" si="29"/>
        <v>0</v>
      </c>
      <c r="P105" s="6">
        <f t="shared" si="30"/>
        <v>0</v>
      </c>
      <c r="Q105" s="6">
        <f t="shared" si="31"/>
        <v>0</v>
      </c>
      <c r="R105" s="6">
        <f t="shared" si="32"/>
        <v>0</v>
      </c>
      <c r="T105" s="6">
        <f>MIN(L105,Rekentool!$H$73)</f>
        <v>0</v>
      </c>
      <c r="U105" s="6">
        <f t="shared" si="33"/>
        <v>0</v>
      </c>
      <c r="V105" s="6">
        <f t="shared" si="34"/>
        <v>0</v>
      </c>
      <c r="W105" s="6">
        <f t="shared" si="35"/>
        <v>0</v>
      </c>
      <c r="X105" s="6">
        <f t="shared" si="36"/>
        <v>0</v>
      </c>
      <c r="AC105">
        <f t="shared" si="37"/>
        <v>0</v>
      </c>
      <c r="AE105" s="6">
        <f>MIN(AC105,Rekentool!$H$65)</f>
        <v>0</v>
      </c>
      <c r="AF105" s="6">
        <f t="shared" si="38"/>
        <v>0</v>
      </c>
      <c r="AG105" s="6">
        <f t="shared" si="39"/>
        <v>0</v>
      </c>
      <c r="AH105" s="6">
        <f t="shared" si="40"/>
        <v>0</v>
      </c>
      <c r="AI105" s="6">
        <f t="shared" si="41"/>
        <v>0</v>
      </c>
      <c r="AK105" s="6">
        <f>MIN(AC105,Rekentool!$H$73)</f>
        <v>0</v>
      </c>
      <c r="AL105" s="6">
        <f t="shared" si="42"/>
        <v>0</v>
      </c>
      <c r="AM105" s="6">
        <f t="shared" si="43"/>
        <v>0</v>
      </c>
      <c r="AN105" s="6">
        <f t="shared" si="44"/>
        <v>0</v>
      </c>
      <c r="AO105" s="6">
        <f t="shared" si="45"/>
        <v>0</v>
      </c>
    </row>
    <row r="106" spans="3:41" x14ac:dyDescent="0.25">
      <c r="C106">
        <f t="shared" si="46"/>
        <v>-77</v>
      </c>
      <c r="D106">
        <f t="shared" si="25"/>
        <v>0</v>
      </c>
      <c r="E106">
        <f>IF(D106&gt;0,Rekentool!$F$17,0)</f>
        <v>0</v>
      </c>
      <c r="F106">
        <f t="shared" si="26"/>
        <v>0</v>
      </c>
      <c r="G106">
        <f>IF(D106&gt;0,Rekentool!$F$16,0)</f>
        <v>0</v>
      </c>
      <c r="H106">
        <f>Rekentool!$F$11</f>
        <v>2</v>
      </c>
      <c r="J106" s="6">
        <f t="shared" si="27"/>
        <v>0</v>
      </c>
      <c r="K106" s="6">
        <f t="shared" si="47"/>
        <v>0</v>
      </c>
      <c r="L106" s="6">
        <f t="shared" si="28"/>
        <v>0</v>
      </c>
      <c r="N106" s="6">
        <f>MIN(L106,Rekentool!$H$65)</f>
        <v>0</v>
      </c>
      <c r="O106" s="6">
        <f t="shared" si="29"/>
        <v>0</v>
      </c>
      <c r="P106" s="6">
        <f t="shared" si="30"/>
        <v>0</v>
      </c>
      <c r="Q106" s="6">
        <f t="shared" si="31"/>
        <v>0</v>
      </c>
      <c r="R106" s="6">
        <f t="shared" si="32"/>
        <v>0</v>
      </c>
      <c r="T106" s="6">
        <f>MIN(L106,Rekentool!$H$73)</f>
        <v>0</v>
      </c>
      <c r="U106" s="6">
        <f t="shared" si="33"/>
        <v>0</v>
      </c>
      <c r="V106" s="6">
        <f t="shared" si="34"/>
        <v>0</v>
      </c>
      <c r="W106" s="6">
        <f t="shared" si="35"/>
        <v>0</v>
      </c>
      <c r="X106" s="6">
        <f t="shared" si="36"/>
        <v>0</v>
      </c>
      <c r="AC106">
        <f t="shared" si="37"/>
        <v>0</v>
      </c>
      <c r="AE106" s="6">
        <f>MIN(AC106,Rekentool!$H$65)</f>
        <v>0</v>
      </c>
      <c r="AF106" s="6">
        <f t="shared" si="38"/>
        <v>0</v>
      </c>
      <c r="AG106" s="6">
        <f t="shared" si="39"/>
        <v>0</v>
      </c>
      <c r="AH106" s="6">
        <f t="shared" si="40"/>
        <v>0</v>
      </c>
      <c r="AI106" s="6">
        <f t="shared" si="41"/>
        <v>0</v>
      </c>
      <c r="AK106" s="6">
        <f>MIN(AC106,Rekentool!$H$73)</f>
        <v>0</v>
      </c>
      <c r="AL106" s="6">
        <f t="shared" si="42"/>
        <v>0</v>
      </c>
      <c r="AM106" s="6">
        <f t="shared" si="43"/>
        <v>0</v>
      </c>
      <c r="AN106" s="6">
        <f t="shared" si="44"/>
        <v>0</v>
      </c>
      <c r="AO106" s="6">
        <f t="shared" si="45"/>
        <v>0</v>
      </c>
    </row>
    <row r="107" spans="3:41" x14ac:dyDescent="0.25">
      <c r="C107">
        <f t="shared" si="46"/>
        <v>-78</v>
      </c>
      <c r="D107">
        <f t="shared" si="25"/>
        <v>0</v>
      </c>
      <c r="E107">
        <f>IF(D107&gt;0,Rekentool!$F$17,0)</f>
        <v>0</v>
      </c>
      <c r="F107">
        <f t="shared" si="26"/>
        <v>0</v>
      </c>
      <c r="G107">
        <f>IF(D107&gt;0,Rekentool!$F$16,0)</f>
        <v>0</v>
      </c>
      <c r="H107">
        <f>Rekentool!$F$11</f>
        <v>2</v>
      </c>
      <c r="J107" s="6">
        <f t="shared" si="27"/>
        <v>0</v>
      </c>
      <c r="K107" s="6">
        <f t="shared" si="47"/>
        <v>0</v>
      </c>
      <c r="L107" s="6">
        <f t="shared" si="28"/>
        <v>0</v>
      </c>
      <c r="N107" s="6">
        <f>MIN(L107,Rekentool!$H$65)</f>
        <v>0</v>
      </c>
      <c r="O107" s="6">
        <f t="shared" si="29"/>
        <v>0</v>
      </c>
      <c r="P107" s="6">
        <f t="shared" si="30"/>
        <v>0</v>
      </c>
      <c r="Q107" s="6">
        <f t="shared" si="31"/>
        <v>0</v>
      </c>
      <c r="R107" s="6">
        <f t="shared" si="32"/>
        <v>0</v>
      </c>
      <c r="T107" s="6">
        <f>MIN(L107,Rekentool!$H$73)</f>
        <v>0</v>
      </c>
      <c r="U107" s="6">
        <f t="shared" si="33"/>
        <v>0</v>
      </c>
      <c r="V107" s="6">
        <f t="shared" si="34"/>
        <v>0</v>
      </c>
      <c r="W107" s="6">
        <f t="shared" si="35"/>
        <v>0</v>
      </c>
      <c r="X107" s="6">
        <f t="shared" si="36"/>
        <v>0</v>
      </c>
      <c r="AC107">
        <f t="shared" si="37"/>
        <v>0</v>
      </c>
      <c r="AE107" s="6">
        <f>MIN(AC107,Rekentool!$H$65)</f>
        <v>0</v>
      </c>
      <c r="AF107" s="6">
        <f t="shared" si="38"/>
        <v>0</v>
      </c>
      <c r="AG107" s="6">
        <f t="shared" si="39"/>
        <v>0</v>
      </c>
      <c r="AH107" s="6">
        <f t="shared" si="40"/>
        <v>0</v>
      </c>
      <c r="AI107" s="6">
        <f t="shared" si="41"/>
        <v>0</v>
      </c>
      <c r="AK107" s="6">
        <f>MIN(AC107,Rekentool!$H$73)</f>
        <v>0</v>
      </c>
      <c r="AL107" s="6">
        <f t="shared" si="42"/>
        <v>0</v>
      </c>
      <c r="AM107" s="6">
        <f t="shared" si="43"/>
        <v>0</v>
      </c>
      <c r="AN107" s="6">
        <f t="shared" si="44"/>
        <v>0</v>
      </c>
      <c r="AO107" s="6">
        <f t="shared" si="45"/>
        <v>0</v>
      </c>
    </row>
    <row r="108" spans="3:41" x14ac:dyDescent="0.25">
      <c r="C108">
        <f t="shared" si="46"/>
        <v>-79</v>
      </c>
      <c r="D108">
        <f t="shared" si="25"/>
        <v>0</v>
      </c>
      <c r="E108">
        <f>IF(D108&gt;0,Rekentool!$F$17,0)</f>
        <v>0</v>
      </c>
      <c r="F108">
        <f t="shared" si="26"/>
        <v>0</v>
      </c>
      <c r="G108">
        <f>IF(D108&gt;0,Rekentool!$F$16,0)</f>
        <v>0</v>
      </c>
      <c r="H108">
        <f>Rekentool!$F$11</f>
        <v>2</v>
      </c>
      <c r="J108" s="6">
        <f t="shared" si="27"/>
        <v>0</v>
      </c>
      <c r="K108" s="6">
        <f t="shared" si="47"/>
        <v>0</v>
      </c>
      <c r="L108" s="6">
        <f t="shared" si="28"/>
        <v>0</v>
      </c>
      <c r="N108" s="6">
        <f>MIN(L108,Rekentool!$H$65)</f>
        <v>0</v>
      </c>
      <c r="O108" s="6">
        <f t="shared" si="29"/>
        <v>0</v>
      </c>
      <c r="P108" s="6">
        <f t="shared" si="30"/>
        <v>0</v>
      </c>
      <c r="Q108" s="6">
        <f t="shared" si="31"/>
        <v>0</v>
      </c>
      <c r="R108" s="6">
        <f t="shared" si="32"/>
        <v>0</v>
      </c>
      <c r="T108" s="6">
        <f>MIN(L108,Rekentool!$H$73)</f>
        <v>0</v>
      </c>
      <c r="U108" s="6">
        <f t="shared" si="33"/>
        <v>0</v>
      </c>
      <c r="V108" s="6">
        <f t="shared" si="34"/>
        <v>0</v>
      </c>
      <c r="W108" s="6">
        <f t="shared" si="35"/>
        <v>0</v>
      </c>
      <c r="X108" s="6">
        <f t="shared" si="36"/>
        <v>0</v>
      </c>
      <c r="AC108">
        <f t="shared" si="37"/>
        <v>0</v>
      </c>
      <c r="AE108" s="6">
        <f>MIN(AC108,Rekentool!$H$65)</f>
        <v>0</v>
      </c>
      <c r="AF108" s="6">
        <f t="shared" si="38"/>
        <v>0</v>
      </c>
      <c r="AG108" s="6">
        <f t="shared" si="39"/>
        <v>0</v>
      </c>
      <c r="AH108" s="6">
        <f t="shared" si="40"/>
        <v>0</v>
      </c>
      <c r="AI108" s="6">
        <f t="shared" si="41"/>
        <v>0</v>
      </c>
      <c r="AK108" s="6">
        <f>MIN(AC108,Rekentool!$H$73)</f>
        <v>0</v>
      </c>
      <c r="AL108" s="6">
        <f t="shared" si="42"/>
        <v>0</v>
      </c>
      <c r="AM108" s="6">
        <f t="shared" si="43"/>
        <v>0</v>
      </c>
      <c r="AN108" s="6">
        <f t="shared" si="44"/>
        <v>0</v>
      </c>
      <c r="AO108" s="6">
        <f t="shared" si="45"/>
        <v>0</v>
      </c>
    </row>
    <row r="109" spans="3:41" x14ac:dyDescent="0.25">
      <c r="C109">
        <f t="shared" si="46"/>
        <v>-80</v>
      </c>
      <c r="D109">
        <f t="shared" si="25"/>
        <v>0</v>
      </c>
      <c r="E109">
        <f>IF(D109&gt;0,Rekentool!$F$17,0)</f>
        <v>0</v>
      </c>
      <c r="F109">
        <f t="shared" si="26"/>
        <v>0</v>
      </c>
      <c r="G109">
        <f>IF(D109&gt;0,Rekentool!$F$16,0)</f>
        <v>0</v>
      </c>
      <c r="H109">
        <f>Rekentool!$F$11</f>
        <v>2</v>
      </c>
      <c r="J109" s="6">
        <f t="shared" si="27"/>
        <v>0</v>
      </c>
      <c r="K109" s="6">
        <f t="shared" si="47"/>
        <v>0</v>
      </c>
      <c r="L109" s="6">
        <f t="shared" si="28"/>
        <v>0</v>
      </c>
      <c r="N109" s="6">
        <f>MIN(L109,Rekentool!$H$65)</f>
        <v>0</v>
      </c>
      <c r="O109" s="6">
        <f t="shared" si="29"/>
        <v>0</v>
      </c>
      <c r="P109" s="6">
        <f t="shared" si="30"/>
        <v>0</v>
      </c>
      <c r="Q109" s="6">
        <f t="shared" si="31"/>
        <v>0</v>
      </c>
      <c r="R109" s="6">
        <f t="shared" si="32"/>
        <v>0</v>
      </c>
      <c r="T109" s="6">
        <f>MIN(L109,Rekentool!$H$73)</f>
        <v>0</v>
      </c>
      <c r="U109" s="6">
        <f t="shared" si="33"/>
        <v>0</v>
      </c>
      <c r="V109" s="6">
        <f t="shared" si="34"/>
        <v>0</v>
      </c>
      <c r="W109" s="6">
        <f t="shared" si="35"/>
        <v>0</v>
      </c>
      <c r="X109" s="6">
        <f t="shared" si="36"/>
        <v>0</v>
      </c>
      <c r="AC109">
        <f t="shared" si="37"/>
        <v>0</v>
      </c>
      <c r="AE109" s="6">
        <f>MIN(AC109,Rekentool!$H$65)</f>
        <v>0</v>
      </c>
      <c r="AF109" s="6">
        <f t="shared" si="38"/>
        <v>0</v>
      </c>
      <c r="AG109" s="6">
        <f t="shared" si="39"/>
        <v>0</v>
      </c>
      <c r="AH109" s="6">
        <f t="shared" si="40"/>
        <v>0</v>
      </c>
      <c r="AI109" s="6">
        <f t="shared" si="41"/>
        <v>0</v>
      </c>
      <c r="AK109" s="6">
        <f>MIN(AC109,Rekentool!$H$73)</f>
        <v>0</v>
      </c>
      <c r="AL109" s="6">
        <f t="shared" si="42"/>
        <v>0</v>
      </c>
      <c r="AM109" s="6">
        <f t="shared" si="43"/>
        <v>0</v>
      </c>
      <c r="AN109" s="6">
        <f t="shared" si="44"/>
        <v>0</v>
      </c>
      <c r="AO109" s="6">
        <f t="shared" si="45"/>
        <v>0</v>
      </c>
    </row>
    <row r="110" spans="3:41" x14ac:dyDescent="0.25">
      <c r="C110">
        <f t="shared" si="46"/>
        <v>-81</v>
      </c>
      <c r="D110">
        <f t="shared" si="25"/>
        <v>0</v>
      </c>
      <c r="E110">
        <f>IF(D110&gt;0,Rekentool!$F$17,0)</f>
        <v>0</v>
      </c>
      <c r="F110">
        <f t="shared" si="26"/>
        <v>0</v>
      </c>
      <c r="G110">
        <f>IF(D110&gt;0,Rekentool!$F$16,0)</f>
        <v>0</v>
      </c>
      <c r="H110">
        <f>Rekentool!$F$11</f>
        <v>2</v>
      </c>
      <c r="J110" s="6">
        <f t="shared" si="27"/>
        <v>0</v>
      </c>
      <c r="K110" s="6">
        <f t="shared" si="47"/>
        <v>0</v>
      </c>
      <c r="L110" s="6">
        <f t="shared" si="28"/>
        <v>0</v>
      </c>
      <c r="N110" s="6">
        <f>MIN(L110,Rekentool!$H$65)</f>
        <v>0</v>
      </c>
      <c r="O110" s="6">
        <f t="shared" si="29"/>
        <v>0</v>
      </c>
      <c r="P110" s="6">
        <f t="shared" si="30"/>
        <v>0</v>
      </c>
      <c r="Q110" s="6">
        <f t="shared" si="31"/>
        <v>0</v>
      </c>
      <c r="R110" s="6">
        <f t="shared" si="32"/>
        <v>0</v>
      </c>
      <c r="T110" s="6">
        <f>MIN(L110,Rekentool!$H$73)</f>
        <v>0</v>
      </c>
      <c r="U110" s="6">
        <f t="shared" si="33"/>
        <v>0</v>
      </c>
      <c r="V110" s="6">
        <f t="shared" si="34"/>
        <v>0</v>
      </c>
      <c r="W110" s="6">
        <f t="shared" si="35"/>
        <v>0</v>
      </c>
      <c r="X110" s="6">
        <f t="shared" si="36"/>
        <v>0</v>
      </c>
      <c r="AC110">
        <f t="shared" si="37"/>
        <v>0</v>
      </c>
      <c r="AE110" s="6">
        <f>MIN(AC110,Rekentool!$H$65)</f>
        <v>0</v>
      </c>
      <c r="AF110" s="6">
        <f t="shared" si="38"/>
        <v>0</v>
      </c>
      <c r="AG110" s="6">
        <f t="shared" si="39"/>
        <v>0</v>
      </c>
      <c r="AH110" s="6">
        <f t="shared" si="40"/>
        <v>0</v>
      </c>
      <c r="AI110" s="6">
        <f t="shared" si="41"/>
        <v>0</v>
      </c>
      <c r="AK110" s="6">
        <f>MIN(AC110,Rekentool!$H$73)</f>
        <v>0</v>
      </c>
      <c r="AL110" s="6">
        <f t="shared" si="42"/>
        <v>0</v>
      </c>
      <c r="AM110" s="6">
        <f t="shared" si="43"/>
        <v>0</v>
      </c>
      <c r="AN110" s="6">
        <f t="shared" si="44"/>
        <v>0</v>
      </c>
      <c r="AO110" s="6">
        <f t="shared" si="45"/>
        <v>0</v>
      </c>
    </row>
    <row r="111" spans="3:41" x14ac:dyDescent="0.25">
      <c r="C111">
        <f t="shared" si="46"/>
        <v>-82</v>
      </c>
      <c r="D111">
        <f t="shared" si="25"/>
        <v>0</v>
      </c>
      <c r="E111">
        <f>IF(D111&gt;0,Rekentool!$F$17,0)</f>
        <v>0</v>
      </c>
      <c r="F111">
        <f t="shared" si="26"/>
        <v>0</v>
      </c>
      <c r="G111">
        <f>IF(D111&gt;0,Rekentool!$F$16,0)</f>
        <v>0</v>
      </c>
      <c r="H111">
        <f>Rekentool!$F$11</f>
        <v>2</v>
      </c>
      <c r="J111" s="6">
        <f t="shared" si="27"/>
        <v>0</v>
      </c>
      <c r="K111" s="6">
        <f t="shared" si="47"/>
        <v>0</v>
      </c>
      <c r="L111" s="6">
        <f t="shared" si="28"/>
        <v>0</v>
      </c>
      <c r="N111" s="6">
        <f>MIN(L111,Rekentool!$H$65)</f>
        <v>0</v>
      </c>
      <c r="O111" s="6">
        <f t="shared" si="29"/>
        <v>0</v>
      </c>
      <c r="P111" s="6">
        <f t="shared" si="30"/>
        <v>0</v>
      </c>
      <c r="Q111" s="6">
        <f t="shared" si="31"/>
        <v>0</v>
      </c>
      <c r="R111" s="6">
        <f t="shared" si="32"/>
        <v>0</v>
      </c>
      <c r="T111" s="6">
        <f>MIN(L111,Rekentool!$H$73)</f>
        <v>0</v>
      </c>
      <c r="U111" s="6">
        <f t="shared" si="33"/>
        <v>0</v>
      </c>
      <c r="V111" s="6">
        <f t="shared" si="34"/>
        <v>0</v>
      </c>
      <c r="W111" s="6">
        <f t="shared" si="35"/>
        <v>0</v>
      </c>
      <c r="X111" s="6">
        <f t="shared" si="36"/>
        <v>0</v>
      </c>
      <c r="AC111">
        <f t="shared" si="37"/>
        <v>0</v>
      </c>
      <c r="AE111" s="6">
        <f>MIN(AC111,Rekentool!$H$65)</f>
        <v>0</v>
      </c>
      <c r="AF111" s="6">
        <f t="shared" si="38"/>
        <v>0</v>
      </c>
      <c r="AG111" s="6">
        <f t="shared" si="39"/>
        <v>0</v>
      </c>
      <c r="AH111" s="6">
        <f t="shared" si="40"/>
        <v>0</v>
      </c>
      <c r="AI111" s="6">
        <f t="shared" si="41"/>
        <v>0</v>
      </c>
      <c r="AK111" s="6">
        <f>MIN(AC111,Rekentool!$H$73)</f>
        <v>0</v>
      </c>
      <c r="AL111" s="6">
        <f t="shared" si="42"/>
        <v>0</v>
      </c>
      <c r="AM111" s="6">
        <f t="shared" si="43"/>
        <v>0</v>
      </c>
      <c r="AN111" s="6">
        <f t="shared" si="44"/>
        <v>0</v>
      </c>
      <c r="AO111" s="6">
        <f t="shared" si="45"/>
        <v>0</v>
      </c>
    </row>
    <row r="112" spans="3:41" x14ac:dyDescent="0.25">
      <c r="C112">
        <f t="shared" si="46"/>
        <v>-83</v>
      </c>
      <c r="D112">
        <f t="shared" si="25"/>
        <v>0</v>
      </c>
      <c r="E112">
        <f>IF(D112&gt;0,Rekentool!$F$17,0)</f>
        <v>0</v>
      </c>
      <c r="F112">
        <f t="shared" si="26"/>
        <v>0</v>
      </c>
      <c r="G112">
        <f>IF(D112&gt;0,Rekentool!$F$16,0)</f>
        <v>0</v>
      </c>
      <c r="H112">
        <f>Rekentool!$F$11</f>
        <v>2</v>
      </c>
      <c r="J112" s="6">
        <f t="shared" si="27"/>
        <v>0</v>
      </c>
      <c r="K112" s="6">
        <f t="shared" si="47"/>
        <v>0</v>
      </c>
      <c r="L112" s="6">
        <f t="shared" si="28"/>
        <v>0</v>
      </c>
      <c r="N112" s="6">
        <f>MIN(L112,Rekentool!$H$65)</f>
        <v>0</v>
      </c>
      <c r="O112" s="6">
        <f t="shared" si="29"/>
        <v>0</v>
      </c>
      <c r="P112" s="6">
        <f t="shared" si="30"/>
        <v>0</v>
      </c>
      <c r="Q112" s="6">
        <f t="shared" si="31"/>
        <v>0</v>
      </c>
      <c r="R112" s="6">
        <f t="shared" si="32"/>
        <v>0</v>
      </c>
      <c r="T112" s="6">
        <f>MIN(L112,Rekentool!$H$73)</f>
        <v>0</v>
      </c>
      <c r="U112" s="6">
        <f t="shared" si="33"/>
        <v>0</v>
      </c>
      <c r="V112" s="6">
        <f t="shared" si="34"/>
        <v>0</v>
      </c>
      <c r="W112" s="6">
        <f t="shared" si="35"/>
        <v>0</v>
      </c>
      <c r="X112" s="6">
        <f t="shared" si="36"/>
        <v>0</v>
      </c>
      <c r="AC112">
        <f t="shared" si="37"/>
        <v>0</v>
      </c>
      <c r="AE112" s="6">
        <f>MIN(AC112,Rekentool!$H$65)</f>
        <v>0</v>
      </c>
      <c r="AF112" s="6">
        <f t="shared" si="38"/>
        <v>0</v>
      </c>
      <c r="AG112" s="6">
        <f t="shared" si="39"/>
        <v>0</v>
      </c>
      <c r="AH112" s="6">
        <f t="shared" si="40"/>
        <v>0</v>
      </c>
      <c r="AI112" s="6">
        <f t="shared" si="41"/>
        <v>0</v>
      </c>
      <c r="AK112" s="6">
        <f>MIN(AC112,Rekentool!$H$73)</f>
        <v>0</v>
      </c>
      <c r="AL112" s="6">
        <f t="shared" si="42"/>
        <v>0</v>
      </c>
      <c r="AM112" s="6">
        <f t="shared" si="43"/>
        <v>0</v>
      </c>
      <c r="AN112" s="6">
        <f t="shared" si="44"/>
        <v>0</v>
      </c>
      <c r="AO112" s="6">
        <f t="shared" si="45"/>
        <v>0</v>
      </c>
    </row>
    <row r="113" spans="3:41" x14ac:dyDescent="0.25">
      <c r="C113">
        <f t="shared" si="46"/>
        <v>-84</v>
      </c>
      <c r="D113">
        <f t="shared" si="25"/>
        <v>0</v>
      </c>
      <c r="E113">
        <f>IF(D113&gt;0,Rekentool!$F$17,0)</f>
        <v>0</v>
      </c>
      <c r="F113">
        <f t="shared" si="26"/>
        <v>0</v>
      </c>
      <c r="G113">
        <f>IF(D113&gt;0,Rekentool!$F$16,0)</f>
        <v>0</v>
      </c>
      <c r="H113">
        <f>Rekentool!$F$11</f>
        <v>2</v>
      </c>
      <c r="J113" s="6">
        <f t="shared" si="27"/>
        <v>0</v>
      </c>
      <c r="K113" s="6">
        <f t="shared" si="47"/>
        <v>0</v>
      </c>
      <c r="L113" s="6">
        <f t="shared" si="28"/>
        <v>0</v>
      </c>
      <c r="N113" s="6">
        <f>MIN(L113,Rekentool!$H$65)</f>
        <v>0</v>
      </c>
      <c r="O113" s="6">
        <f t="shared" si="29"/>
        <v>0</v>
      </c>
      <c r="P113" s="6">
        <f t="shared" si="30"/>
        <v>0</v>
      </c>
      <c r="Q113" s="6">
        <f t="shared" si="31"/>
        <v>0</v>
      </c>
      <c r="R113" s="6">
        <f t="shared" si="32"/>
        <v>0</v>
      </c>
      <c r="T113" s="6">
        <f>MIN(L113,Rekentool!$H$73)</f>
        <v>0</v>
      </c>
      <c r="U113" s="6">
        <f t="shared" si="33"/>
        <v>0</v>
      </c>
      <c r="V113" s="6">
        <f t="shared" si="34"/>
        <v>0</v>
      </c>
      <c r="W113" s="6">
        <f t="shared" si="35"/>
        <v>0</v>
      </c>
      <c r="X113" s="6">
        <f t="shared" si="36"/>
        <v>0</v>
      </c>
      <c r="AC113">
        <f t="shared" si="37"/>
        <v>0</v>
      </c>
      <c r="AE113" s="6">
        <f>MIN(AC113,Rekentool!$H$65)</f>
        <v>0</v>
      </c>
      <c r="AF113" s="6">
        <f t="shared" si="38"/>
        <v>0</v>
      </c>
      <c r="AG113" s="6">
        <f t="shared" si="39"/>
        <v>0</v>
      </c>
      <c r="AH113" s="6">
        <f t="shared" si="40"/>
        <v>0</v>
      </c>
      <c r="AI113" s="6">
        <f t="shared" si="41"/>
        <v>0</v>
      </c>
      <c r="AK113" s="6">
        <f>MIN(AC113,Rekentool!$H$73)</f>
        <v>0</v>
      </c>
      <c r="AL113" s="6">
        <f t="shared" si="42"/>
        <v>0</v>
      </c>
      <c r="AM113" s="6">
        <f t="shared" si="43"/>
        <v>0</v>
      </c>
      <c r="AN113" s="6">
        <f t="shared" si="44"/>
        <v>0</v>
      </c>
      <c r="AO113" s="6">
        <f t="shared" si="45"/>
        <v>0</v>
      </c>
    </row>
    <row r="114" spans="3:41" x14ac:dyDescent="0.25">
      <c r="C114">
        <f t="shared" si="46"/>
        <v>-85</v>
      </c>
      <c r="D114">
        <f t="shared" si="25"/>
        <v>0</v>
      </c>
      <c r="E114">
        <f>IF(D114&gt;0,Rekentool!$F$17,0)</f>
        <v>0</v>
      </c>
      <c r="F114">
        <f t="shared" si="26"/>
        <v>0</v>
      </c>
      <c r="G114">
        <f>IF(D114&gt;0,Rekentool!$F$16,0)</f>
        <v>0</v>
      </c>
      <c r="H114">
        <f>Rekentool!$F$11</f>
        <v>2</v>
      </c>
      <c r="J114" s="6">
        <f t="shared" si="27"/>
        <v>0</v>
      </c>
      <c r="K114" s="6">
        <f t="shared" si="47"/>
        <v>0</v>
      </c>
      <c r="L114" s="6">
        <f t="shared" si="28"/>
        <v>0</v>
      </c>
      <c r="N114" s="6">
        <f>MIN(L114,Rekentool!$H$65)</f>
        <v>0</v>
      </c>
      <c r="O114" s="6">
        <f t="shared" si="29"/>
        <v>0</v>
      </c>
      <c r="P114" s="6">
        <f t="shared" si="30"/>
        <v>0</v>
      </c>
      <c r="Q114" s="6">
        <f t="shared" si="31"/>
        <v>0</v>
      </c>
      <c r="R114" s="6">
        <f t="shared" si="32"/>
        <v>0</v>
      </c>
      <c r="T114" s="6">
        <f>MIN(L114,Rekentool!$H$73)</f>
        <v>0</v>
      </c>
      <c r="U114" s="6">
        <f t="shared" si="33"/>
        <v>0</v>
      </c>
      <c r="V114" s="6">
        <f t="shared" si="34"/>
        <v>0</v>
      </c>
      <c r="W114" s="6">
        <f t="shared" si="35"/>
        <v>0</v>
      </c>
      <c r="X114" s="6">
        <f t="shared" si="36"/>
        <v>0</v>
      </c>
      <c r="AC114">
        <f t="shared" si="37"/>
        <v>0</v>
      </c>
      <c r="AE114" s="6">
        <f>MIN(AC114,Rekentool!$H$65)</f>
        <v>0</v>
      </c>
      <c r="AF114" s="6">
        <f t="shared" si="38"/>
        <v>0</v>
      </c>
      <c r="AG114" s="6">
        <f t="shared" si="39"/>
        <v>0</v>
      </c>
      <c r="AH114" s="6">
        <f t="shared" si="40"/>
        <v>0</v>
      </c>
      <c r="AI114" s="6">
        <f t="shared" si="41"/>
        <v>0</v>
      </c>
      <c r="AK114" s="6">
        <f>MIN(AC114,Rekentool!$H$73)</f>
        <v>0</v>
      </c>
      <c r="AL114" s="6">
        <f t="shared" si="42"/>
        <v>0</v>
      </c>
      <c r="AM114" s="6">
        <f t="shared" si="43"/>
        <v>0</v>
      </c>
      <c r="AN114" s="6">
        <f t="shared" si="44"/>
        <v>0</v>
      </c>
      <c r="AO114" s="6">
        <f t="shared" si="45"/>
        <v>0</v>
      </c>
    </row>
    <row r="115" spans="3:41" x14ac:dyDescent="0.25">
      <c r="AH115" s="6">
        <f t="shared" si="40"/>
        <v>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FC089-BB05-49F3-92F6-DF31D2F9B4D9}">
  <dimension ref="D1:N11"/>
  <sheetViews>
    <sheetView zoomScale="160" zoomScaleNormal="160" workbookViewId="0">
      <selection activeCell="A3" sqref="A3"/>
    </sheetView>
  </sheetViews>
  <sheetFormatPr defaultRowHeight="15" x14ac:dyDescent="0.25"/>
  <cols>
    <col min="6" max="6" width="17.28515625" customWidth="1"/>
  </cols>
  <sheetData>
    <row r="1" spans="4:14" x14ac:dyDescent="0.25">
      <c r="F1" t="s">
        <v>74</v>
      </c>
      <c r="L1" t="s">
        <v>75</v>
      </c>
    </row>
    <row r="3" spans="4:14" x14ac:dyDescent="0.25">
      <c r="G3" t="s">
        <v>53</v>
      </c>
      <c r="H3" t="s">
        <v>54</v>
      </c>
      <c r="M3" t="s">
        <v>53</v>
      </c>
      <c r="N3" t="s">
        <v>54</v>
      </c>
    </row>
    <row r="4" spans="4:14" x14ac:dyDescent="0.25">
      <c r="D4" t="s">
        <v>52</v>
      </c>
      <c r="F4" t="s">
        <v>10</v>
      </c>
      <c r="G4">
        <f>Rekentool!E24</f>
        <v>986490.06622516562</v>
      </c>
      <c r="H4">
        <f>G4</f>
        <v>986490.06622516562</v>
      </c>
      <c r="L4" t="s">
        <v>10</v>
      </c>
      <c r="M4">
        <f>Rekentool!G53</f>
        <v>742938.27814569534</v>
      </c>
      <c r="N4">
        <f>M4</f>
        <v>742938.27814569534</v>
      </c>
    </row>
    <row r="5" spans="4:14" x14ac:dyDescent="0.25">
      <c r="F5" t="s">
        <v>55</v>
      </c>
      <c r="G5">
        <f>MIN(Rekentool!H65,G4)</f>
        <v>68843</v>
      </c>
      <c r="H5">
        <f>MIN(Rekentool!H73,H4)</f>
        <v>137686</v>
      </c>
      <c r="L5" t="s">
        <v>55</v>
      </c>
      <c r="M5">
        <f>MIN(Rekentool!H65,M4)</f>
        <v>68843</v>
      </c>
      <c r="N5">
        <f>MIN(Rekentool!H73,N4)</f>
        <v>137686</v>
      </c>
    </row>
    <row r="6" spans="4:14" x14ac:dyDescent="0.25">
      <c r="F6" t="s">
        <v>56</v>
      </c>
      <c r="G6">
        <f>MAX(,(G4-G5),0)</f>
        <v>917647.06622516562</v>
      </c>
      <c r="H6">
        <f>MAX(,(H4-H5),0)</f>
        <v>848804.06622516562</v>
      </c>
      <c r="L6" t="s">
        <v>56</v>
      </c>
      <c r="M6">
        <f>MAX((M4-M5),0)</f>
        <v>674095.27814569534</v>
      </c>
      <c r="N6">
        <f>MAX((N4-N5),0)</f>
        <v>605252.27814569534</v>
      </c>
    </row>
    <row r="8" spans="4:14" x14ac:dyDescent="0.25">
      <c r="E8" s="30">
        <v>0.245</v>
      </c>
      <c r="G8">
        <f>G5*E8</f>
        <v>16866.535</v>
      </c>
      <c r="H8">
        <f>H5*E8</f>
        <v>33733.07</v>
      </c>
      <c r="K8" s="30">
        <v>0.245</v>
      </c>
      <c r="M8">
        <f>M5*K8</f>
        <v>16866.535</v>
      </c>
      <c r="N8">
        <f>N5*K8</f>
        <v>33733.07</v>
      </c>
    </row>
    <row r="9" spans="4:14" x14ac:dyDescent="0.25">
      <c r="E9" s="9">
        <v>0.31</v>
      </c>
      <c r="G9">
        <f>G6*E9</f>
        <v>284470.59052980132</v>
      </c>
      <c r="H9">
        <f>H6*E9</f>
        <v>263129.26052980137</v>
      </c>
      <c r="K9" s="9">
        <v>0.31</v>
      </c>
      <c r="M9">
        <f>M6*K9</f>
        <v>208969.53622516556</v>
      </c>
      <c r="N9">
        <f>N6*K9</f>
        <v>187628.20622516554</v>
      </c>
    </row>
    <row r="11" spans="4:14" x14ac:dyDescent="0.25">
      <c r="G11">
        <f>SUM(G8:G9)</f>
        <v>301337.1255298013</v>
      </c>
      <c r="H11">
        <f>SUM(H8:H9)</f>
        <v>296862.33052980137</v>
      </c>
      <c r="M11">
        <f>SUM(M8:M9)</f>
        <v>225836.07122516556</v>
      </c>
      <c r="N11">
        <f>SUM(N8:N9)</f>
        <v>221361.27622516555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4F140-8501-47E2-B206-260CB4291328}">
  <dimension ref="B4:H17"/>
  <sheetViews>
    <sheetView zoomScale="145" zoomScaleNormal="145" workbookViewId="0">
      <selection activeCell="A3" sqref="A3"/>
    </sheetView>
  </sheetViews>
  <sheetFormatPr defaultRowHeight="15" x14ac:dyDescent="0.25"/>
  <cols>
    <col min="2" max="8" width="10.7109375" customWidth="1"/>
  </cols>
  <sheetData>
    <row r="4" spans="2:8" ht="24" x14ac:dyDescent="0.4">
      <c r="B4" s="82" t="s">
        <v>1</v>
      </c>
      <c r="C4" s="83"/>
    </row>
    <row r="12" spans="2:8" ht="15.75" x14ac:dyDescent="0.25">
      <c r="B12" s="84" t="s">
        <v>7</v>
      </c>
      <c r="C12" s="85"/>
      <c r="D12" s="85"/>
      <c r="F12" s="84" t="s">
        <v>6</v>
      </c>
      <c r="G12" s="85"/>
      <c r="H12" s="85"/>
    </row>
    <row r="14" spans="2:8" x14ac:dyDescent="0.25">
      <c r="B14" s="11" t="s">
        <v>3</v>
      </c>
      <c r="C14" s="11" t="s">
        <v>4</v>
      </c>
      <c r="D14" s="11" t="s">
        <v>5</v>
      </c>
      <c r="F14" s="11" t="s">
        <v>3</v>
      </c>
      <c r="G14" s="11" t="s">
        <v>4</v>
      </c>
      <c r="H14" s="11" t="s">
        <v>5</v>
      </c>
    </row>
    <row r="15" spans="2:8" x14ac:dyDescent="0.25">
      <c r="B15" s="8">
        <v>0</v>
      </c>
      <c r="C15" s="8">
        <f>Rekentool!D65</f>
        <v>26230</v>
      </c>
      <c r="D15" s="10">
        <v>0</v>
      </c>
      <c r="F15" s="8">
        <v>0</v>
      </c>
      <c r="G15" s="8">
        <f>Rekentool!D73</f>
        <v>6908</v>
      </c>
      <c r="H15" s="10">
        <v>0</v>
      </c>
    </row>
    <row r="16" spans="2:8" x14ac:dyDescent="0.25">
      <c r="B16" s="8">
        <f>C15</f>
        <v>26230</v>
      </c>
      <c r="C16" s="8">
        <f>Rekentool!D66</f>
        <v>184899</v>
      </c>
      <c r="D16" s="10">
        <v>0.1</v>
      </c>
      <c r="F16" s="8">
        <f>G15</f>
        <v>6908</v>
      </c>
      <c r="G16" s="8">
        <f>Rekentool!D74</f>
        <v>165577</v>
      </c>
      <c r="H16" s="10">
        <v>0.1</v>
      </c>
    </row>
    <row r="17" spans="2:8" x14ac:dyDescent="0.25">
      <c r="B17" s="8">
        <f>C16</f>
        <v>184899</v>
      </c>
      <c r="C17" s="8"/>
      <c r="D17" s="10">
        <v>0.2</v>
      </c>
      <c r="F17" s="8">
        <f>G16</f>
        <v>165577</v>
      </c>
      <c r="G17" s="8"/>
      <c r="H17" s="10">
        <v>0.2</v>
      </c>
    </row>
  </sheetData>
  <mergeCells count="3">
    <mergeCell ref="B4:C4"/>
    <mergeCell ref="B12:D12"/>
    <mergeCell ref="F12:H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D0930-A506-4DA2-B2BE-4D9753B964AB}">
  <dimension ref="C6:P26"/>
  <sheetViews>
    <sheetView topLeftCell="A4" zoomScale="160" zoomScaleNormal="160" workbookViewId="0">
      <selection activeCell="A3" sqref="A3"/>
    </sheetView>
  </sheetViews>
  <sheetFormatPr defaultRowHeight="15" x14ac:dyDescent="0.25"/>
  <cols>
    <col min="7" max="7" width="11.28515625" bestFit="1" customWidth="1"/>
    <col min="8" max="8" width="10.140625" bestFit="1" customWidth="1"/>
  </cols>
  <sheetData>
    <row r="6" spans="3:16" x14ac:dyDescent="0.25">
      <c r="D6" t="s">
        <v>12</v>
      </c>
      <c r="K6" t="s">
        <v>23</v>
      </c>
    </row>
    <row r="8" spans="3:16" x14ac:dyDescent="0.25">
      <c r="D8">
        <f>Rekentool!E28</f>
        <v>344813.86784768209</v>
      </c>
      <c r="K8" t="s">
        <v>24</v>
      </c>
      <c r="L8">
        <f>Rekentool!I28</f>
        <v>122628.50096026488</v>
      </c>
    </row>
    <row r="9" spans="3:16" x14ac:dyDescent="0.25">
      <c r="K9" t="s">
        <v>25</v>
      </c>
      <c r="L9">
        <f>Rekentool!E89</f>
        <v>6908</v>
      </c>
    </row>
    <row r="11" spans="3:16" ht="15.75" x14ac:dyDescent="0.25">
      <c r="C11" s="84" t="s">
        <v>90</v>
      </c>
      <c r="D11" s="85"/>
      <c r="E11" s="85"/>
      <c r="K11" s="84" t="s">
        <v>7</v>
      </c>
      <c r="L11" s="85"/>
      <c r="M11" s="85"/>
    </row>
    <row r="13" spans="3:16" x14ac:dyDescent="0.25">
      <c r="C13" s="11" t="s">
        <v>3</v>
      </c>
      <c r="D13" s="11" t="s">
        <v>4</v>
      </c>
      <c r="E13" s="11" t="s">
        <v>5</v>
      </c>
      <c r="G13" s="1" t="s">
        <v>9</v>
      </c>
      <c r="H13" s="1" t="s">
        <v>13</v>
      </c>
      <c r="K13" s="11" t="s">
        <v>3</v>
      </c>
      <c r="L13" s="11" t="s">
        <v>4</v>
      </c>
      <c r="M13" s="11" t="s">
        <v>5</v>
      </c>
      <c r="O13" s="1" t="s">
        <v>9</v>
      </c>
      <c r="P13" s="1" t="s">
        <v>13</v>
      </c>
    </row>
    <row r="14" spans="3:16" x14ac:dyDescent="0.25">
      <c r="C14" s="8">
        <v>0</v>
      </c>
      <c r="D14" s="8">
        <f>Rekentool!D65</f>
        <v>26230</v>
      </c>
      <c r="E14" s="10">
        <v>0</v>
      </c>
      <c r="G14" s="6">
        <f>IF(D8&lt;D14,D8,D14)</f>
        <v>26230</v>
      </c>
      <c r="H14" s="6">
        <f>G14*E14</f>
        <v>0</v>
      </c>
      <c r="K14" s="8">
        <v>0</v>
      </c>
      <c r="L14" s="8">
        <f>D14</f>
        <v>26230</v>
      </c>
      <c r="M14" s="10">
        <v>0</v>
      </c>
      <c r="O14" s="6">
        <f>IF(L8&lt;L14,L8,L14)</f>
        <v>26230</v>
      </c>
      <c r="P14" s="6">
        <f>O14*M14</f>
        <v>0</v>
      </c>
    </row>
    <row r="15" spans="3:16" x14ac:dyDescent="0.25">
      <c r="C15" s="8">
        <f>D14</f>
        <v>26230</v>
      </c>
      <c r="D15" s="8">
        <f>Rekentool!D66</f>
        <v>184899</v>
      </c>
      <c r="E15" s="10">
        <v>0.1</v>
      </c>
      <c r="G15" s="6">
        <f>D8-G16-G14</f>
        <v>158669</v>
      </c>
      <c r="H15" s="6">
        <f>E15*G15</f>
        <v>15866.900000000001</v>
      </c>
      <c r="K15" s="8">
        <f>L14</f>
        <v>26230</v>
      </c>
      <c r="L15" s="8">
        <f>Rekentool!D66</f>
        <v>184899</v>
      </c>
      <c r="M15" s="10">
        <v>0.1</v>
      </c>
      <c r="O15" s="6">
        <f>L8-O16-O14</f>
        <v>96398.500960264879</v>
      </c>
      <c r="P15" s="6">
        <f>M15*O15</f>
        <v>9639.8500960264882</v>
      </c>
    </row>
    <row r="16" spans="3:16" x14ac:dyDescent="0.25">
      <c r="C16" s="8">
        <f>D15</f>
        <v>184899</v>
      </c>
      <c r="D16" s="8"/>
      <c r="E16" s="10">
        <v>0.2</v>
      </c>
      <c r="G16" s="6">
        <f>IF(D8&lt;C16,0,D8-C16)</f>
        <v>159914.86784768209</v>
      </c>
      <c r="H16" s="6">
        <f>E16*G16</f>
        <v>31982.973569536422</v>
      </c>
      <c r="K16" s="8">
        <f>L15</f>
        <v>184899</v>
      </c>
      <c r="L16" s="8"/>
      <c r="M16" s="10">
        <v>0.2</v>
      </c>
      <c r="O16" s="6">
        <f>IF(L8&lt;K16,0,L8-K16)</f>
        <v>0</v>
      </c>
      <c r="P16" s="6">
        <f>M16*O16</f>
        <v>0</v>
      </c>
    </row>
    <row r="17" spans="7:16" x14ac:dyDescent="0.25">
      <c r="G17" s="6">
        <f>SUM(G14:G16)</f>
        <v>344813.86784768209</v>
      </c>
      <c r="H17" s="6">
        <f>SUM(H14:H16)</f>
        <v>47849.873569536423</v>
      </c>
      <c r="O17" s="6">
        <f>SUM(O14:O16)</f>
        <v>122628.50096026488</v>
      </c>
      <c r="P17" s="6">
        <f>SUM(P14:P16)</f>
        <v>9639.8500960264882</v>
      </c>
    </row>
    <row r="19" spans="7:16" x14ac:dyDescent="0.25">
      <c r="G19" s="6"/>
    </row>
    <row r="20" spans="7:16" ht="15.75" x14ac:dyDescent="0.25">
      <c r="G20" s="6"/>
      <c r="K20" s="84" t="s">
        <v>22</v>
      </c>
      <c r="L20" s="85"/>
      <c r="M20" s="85"/>
    </row>
    <row r="22" spans="7:16" x14ac:dyDescent="0.25">
      <c r="K22" s="11" t="s">
        <v>3</v>
      </c>
      <c r="L22" s="11" t="s">
        <v>4</v>
      </c>
      <c r="M22" s="11" t="s">
        <v>5</v>
      </c>
      <c r="O22" s="1" t="s">
        <v>9</v>
      </c>
      <c r="P22" s="1" t="s">
        <v>13</v>
      </c>
    </row>
    <row r="23" spans="7:16" x14ac:dyDescent="0.25">
      <c r="K23" s="8">
        <v>0</v>
      </c>
      <c r="L23" s="8">
        <f>Rekentool!D73</f>
        <v>6908</v>
      </c>
      <c r="M23" s="10">
        <v>0</v>
      </c>
      <c r="O23" s="6">
        <f>IF(L9&lt;L23,L9,L23)</f>
        <v>6908</v>
      </c>
      <c r="P23" s="6">
        <f>O23*M23</f>
        <v>0</v>
      </c>
    </row>
    <row r="24" spans="7:16" x14ac:dyDescent="0.25">
      <c r="K24" s="8">
        <f>L23</f>
        <v>6908</v>
      </c>
      <c r="L24" s="8">
        <f>Rekentool!D74</f>
        <v>165577</v>
      </c>
      <c r="M24" s="10">
        <v>0.1</v>
      </c>
      <c r="O24" s="6">
        <f>L9-O25-O23</f>
        <v>0</v>
      </c>
      <c r="P24" s="6">
        <f>M24*O24</f>
        <v>0</v>
      </c>
    </row>
    <row r="25" spans="7:16" x14ac:dyDescent="0.25">
      <c r="K25" s="8">
        <f>L24</f>
        <v>165577</v>
      </c>
      <c r="L25" s="8"/>
      <c r="M25" s="10">
        <v>0.2</v>
      </c>
      <c r="O25" s="6">
        <f>IF(L9&lt;K25,0,L9-K25)</f>
        <v>0</v>
      </c>
      <c r="P25" s="6">
        <f>M25*O25</f>
        <v>0</v>
      </c>
    </row>
    <row r="26" spans="7:16" x14ac:dyDescent="0.25">
      <c r="O26" s="6">
        <f>SUM(O23:O25)</f>
        <v>6908</v>
      </c>
      <c r="P26" s="6">
        <f>SUM(P23:P25)</f>
        <v>0</v>
      </c>
    </row>
  </sheetData>
  <mergeCells count="3">
    <mergeCell ref="C11:E11"/>
    <mergeCell ref="K11:M11"/>
    <mergeCell ref="K20:M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Rekentool</vt:lpstr>
      <vt:lpstr>Blad2</vt:lpstr>
      <vt:lpstr>Hulptabel</vt:lpstr>
      <vt:lpstr>Dividend</vt:lpstr>
      <vt:lpstr>Tarieven erf en schenkbelasting</vt:lpstr>
      <vt:lpstr>Hulpberekening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Bogaerds</dc:creator>
  <cp:lastModifiedBy>David Bogaerds</cp:lastModifiedBy>
  <dcterms:created xsi:type="dcterms:W3CDTF">2025-03-11T07:50:17Z</dcterms:created>
  <dcterms:modified xsi:type="dcterms:W3CDTF">2026-03-17T05:23:59Z</dcterms:modified>
</cp:coreProperties>
</file>